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ПРОГРАММА ОБРАЗОВАНИ2016-2020 ( утверждённая)\2025- постан + ресурсное\"/>
    </mc:Choice>
  </mc:AlternateContent>
  <xr:revisionPtr revIDLastSave="0" documentId="13_ncr:1_{DCB4F640-C43F-4B3C-9F4E-08EBCC75FC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есурсное №2   2025-2027" sheetId="16" r:id="rId1"/>
  </sheets>
  <definedNames>
    <definedName name="_xlnm.Print_Area" localSheetId="0">'ресурсное №2   2025-2027'!$A$1:$N$159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5" i="16" l="1"/>
  <c r="G115" i="16"/>
  <c r="E115" i="16"/>
  <c r="F114" i="16"/>
  <c r="G114" i="16"/>
  <c r="E114" i="16"/>
  <c r="D114" i="16" l="1"/>
  <c r="O114" i="16"/>
  <c r="F137" i="16"/>
  <c r="G137" i="16"/>
  <c r="E137" i="16"/>
  <c r="F139" i="16"/>
  <c r="G139" i="16"/>
  <c r="E139" i="16"/>
  <c r="O115" i="16" l="1"/>
  <c r="D131" i="16"/>
  <c r="D130" i="16"/>
  <c r="D92" i="16" l="1"/>
  <c r="D107" i="16"/>
  <c r="D126" i="16"/>
  <c r="D123" i="16" l="1"/>
  <c r="E113" i="16"/>
  <c r="D109" i="16"/>
  <c r="D62" i="16" l="1"/>
  <c r="G51" i="16" l="1"/>
  <c r="F51" i="16"/>
  <c r="E154" i="16" l="1"/>
  <c r="H139" i="16" l="1"/>
  <c r="I139" i="16"/>
  <c r="D137" i="16" l="1"/>
  <c r="F113" i="16" l="1"/>
  <c r="G113" i="16"/>
  <c r="D105" i="16"/>
  <c r="F50" i="16" l="1"/>
  <c r="G50" i="16"/>
  <c r="E50" i="16"/>
  <c r="D16" i="16"/>
  <c r="D17" i="16"/>
  <c r="D58" i="16" l="1"/>
  <c r="F154" i="16" l="1"/>
  <c r="G154" i="16"/>
  <c r="H154" i="16"/>
  <c r="I154" i="16"/>
  <c r="D151" i="16"/>
  <c r="D149" i="16"/>
  <c r="D150" i="16"/>
  <c r="D148" i="16"/>
  <c r="D147" i="16"/>
  <c r="D139" i="16"/>
  <c r="D154" i="16" l="1"/>
  <c r="D135" i="16"/>
  <c r="D133" i="16"/>
  <c r="D132" i="16"/>
  <c r="D128" i="16"/>
  <c r="D125" i="16"/>
  <c r="D118" i="16"/>
  <c r="D111" i="16"/>
  <c r="D65" i="16"/>
  <c r="D66" i="16"/>
  <c r="D67" i="16"/>
  <c r="D64" i="16"/>
  <c r="D60" i="16"/>
  <c r="D61" i="16"/>
  <c r="D57" i="16"/>
  <c r="D55" i="16"/>
  <c r="D54" i="16"/>
  <c r="D19" i="16"/>
  <c r="D14" i="16"/>
  <c r="D15" i="16" l="1"/>
  <c r="D56" i="16" l="1"/>
  <c r="E70" i="16" l="1"/>
  <c r="I114" i="16" l="1"/>
  <c r="D110" i="16"/>
  <c r="D91" i="16" l="1"/>
  <c r="D69" i="16" l="1"/>
  <c r="D87" i="16"/>
  <c r="D88" i="16"/>
  <c r="D90" i="16"/>
  <c r="D103" i="16"/>
  <c r="D104" i="16"/>
  <c r="H114" i="16" l="1"/>
  <c r="H137" i="16" l="1"/>
  <c r="I137" i="16"/>
  <c r="D124" i="16" l="1"/>
  <c r="F144" i="16" l="1"/>
  <c r="G144" i="16"/>
  <c r="G157" i="16" s="1"/>
  <c r="H144" i="16"/>
  <c r="I144" i="16"/>
  <c r="D144" i="16" l="1"/>
  <c r="F157" i="16"/>
  <c r="I155" i="16"/>
  <c r="I153" i="16" s="1"/>
  <c r="H155" i="16"/>
  <c r="H153" i="16" s="1"/>
  <c r="G155" i="16"/>
  <c r="F155" i="16"/>
  <c r="F158" i="16" s="1"/>
  <c r="E155" i="16"/>
  <c r="E153" i="16" s="1"/>
  <c r="D152" i="16"/>
  <c r="D145" i="16"/>
  <c r="I143" i="16"/>
  <c r="H143" i="16"/>
  <c r="G143" i="16"/>
  <c r="F143" i="16"/>
  <c r="D142" i="16"/>
  <c r="I138" i="16"/>
  <c r="H138" i="16"/>
  <c r="G138" i="16"/>
  <c r="G159" i="16" s="1"/>
  <c r="F138" i="16"/>
  <c r="F159" i="16" s="1"/>
  <c r="E138" i="16"/>
  <c r="D122" i="16"/>
  <c r="D121" i="16"/>
  <c r="D120" i="16"/>
  <c r="I115" i="16"/>
  <c r="H115" i="16"/>
  <c r="D102" i="16"/>
  <c r="D101" i="16"/>
  <c r="D100" i="16"/>
  <c r="D99" i="16"/>
  <c r="D98" i="16"/>
  <c r="D97" i="16"/>
  <c r="D96" i="16"/>
  <c r="I95" i="16"/>
  <c r="I113" i="16" s="1"/>
  <c r="H95" i="16"/>
  <c r="H113" i="16" s="1"/>
  <c r="G95" i="16"/>
  <c r="G112" i="16" s="1"/>
  <c r="F95" i="16"/>
  <c r="E95" i="16"/>
  <c r="D94" i="16"/>
  <c r="D89" i="16"/>
  <c r="D86" i="16"/>
  <c r="D85" i="16"/>
  <c r="D84" i="16"/>
  <c r="D83" i="16"/>
  <c r="D82" i="16"/>
  <c r="D81" i="16"/>
  <c r="D80" i="16"/>
  <c r="D79" i="16"/>
  <c r="D78" i="16"/>
  <c r="D77" i="16"/>
  <c r="D76" i="16"/>
  <c r="D75" i="16"/>
  <c r="D74" i="16"/>
  <c r="D73" i="16"/>
  <c r="D72" i="16"/>
  <c r="D71" i="16"/>
  <c r="I51" i="16"/>
  <c r="H51" i="16"/>
  <c r="G49" i="16"/>
  <c r="F49" i="16"/>
  <c r="E51" i="16"/>
  <c r="D48" i="16"/>
  <c r="D46" i="16"/>
  <c r="D44" i="16"/>
  <c r="D43" i="16"/>
  <c r="D42" i="16"/>
  <c r="D41" i="16"/>
  <c r="D40" i="16"/>
  <c r="D39" i="16"/>
  <c r="I38" i="16"/>
  <c r="I50" i="16" s="1"/>
  <c r="H38" i="16"/>
  <c r="F38" i="16"/>
  <c r="E38" i="16"/>
  <c r="D37" i="16"/>
  <c r="D36" i="16"/>
  <c r="D34" i="16"/>
  <c r="D33" i="16"/>
  <c r="D32" i="16"/>
  <c r="D31" i="16"/>
  <c r="D30" i="16"/>
  <c r="D29" i="16"/>
  <c r="D28" i="16"/>
  <c r="D27" i="16"/>
  <c r="D26" i="16"/>
  <c r="D25" i="16"/>
  <c r="D24" i="16"/>
  <c r="D23" i="16"/>
  <c r="D21" i="16"/>
  <c r="H158" i="16" l="1"/>
  <c r="E159" i="16"/>
  <c r="D138" i="16"/>
  <c r="E158" i="16"/>
  <c r="G153" i="16"/>
  <c r="G158" i="16"/>
  <c r="F153" i="16"/>
  <c r="D155" i="16"/>
  <c r="I112" i="16"/>
  <c r="I49" i="16"/>
  <c r="H112" i="16"/>
  <c r="D113" i="16"/>
  <c r="D70" i="16"/>
  <c r="I158" i="16"/>
  <c r="I136" i="16"/>
  <c r="H50" i="16"/>
  <c r="H49" i="16" s="1"/>
  <c r="I157" i="16"/>
  <c r="D38" i="16"/>
  <c r="F112" i="16"/>
  <c r="D115" i="16"/>
  <c r="H159" i="16"/>
  <c r="D51" i="16"/>
  <c r="E136" i="16"/>
  <c r="H136" i="16"/>
  <c r="D22" i="16"/>
  <c r="I159" i="16"/>
  <c r="E143" i="16"/>
  <c r="D95" i="16"/>
  <c r="G136" i="16"/>
  <c r="F136" i="16"/>
  <c r="D143" i="16"/>
  <c r="D158" i="16" l="1"/>
  <c r="E112" i="16"/>
  <c r="E157" i="16"/>
  <c r="D112" i="16"/>
  <c r="I156" i="16"/>
  <c r="H157" i="16"/>
  <c r="H156" i="16" s="1"/>
  <c r="G156" i="16"/>
  <c r="D159" i="16"/>
  <c r="D136" i="16"/>
  <c r="E49" i="16"/>
  <c r="D153" i="16"/>
  <c r="D50" i="16"/>
  <c r="D49" i="16" s="1"/>
  <c r="F156" i="16"/>
  <c r="E156" i="16" l="1"/>
  <c r="D157" i="16"/>
  <c r="D156" i="16" s="1"/>
</calcChain>
</file>

<file path=xl/sharedStrings.xml><?xml version="1.0" encoding="utf-8"?>
<sst xmlns="http://schemas.openxmlformats.org/spreadsheetml/2006/main" count="458" uniqueCount="170">
  <si>
    <t xml:space="preserve">Приложение № 3 </t>
  </si>
  <si>
    <t xml:space="preserve">Мероприятия </t>
  </si>
  <si>
    <t>Срок исполнения мероприятия</t>
  </si>
  <si>
    <t>Источник ресурсного обеспечения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</si>
  <si>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</si>
  <si>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КБ</t>
  </si>
  <si>
    <t>Предоставление субсидий бюджетным учреждениям на финансовое обеспечение выполнения муниципального задания на оказание муниципальных услуг (выполнение работ)</t>
  </si>
  <si>
    <t>Присмотр и уход за детьми в муниципальных дошкольных образовательных учреждениях, реализующих образовательную программу дошкольного образования</t>
  </si>
  <si>
    <t>ИТОГО</t>
  </si>
  <si>
    <t>Субвенции на реализацию дошкольного, общего и дополнительного образования в муниципальных общеобразовательных организациях по основным общеобразовательным программам</t>
  </si>
  <si>
    <t>Субвенции на организацию и обеспечение оздоровления и отдыха детей</t>
  </si>
  <si>
    <t>Руководство и управление в сфере установленных функций органов местного самоуправления</t>
  </si>
  <si>
    <t>Субвенции на выплату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</si>
  <si>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ВСЕГО 5. Отдельные мероприятия программы</t>
  </si>
  <si>
    <t>ВСЕГО по Программе</t>
  </si>
  <si>
    <t>Ответственный за выполнение мероприятия подпрограммы</t>
  </si>
  <si>
    <t>Реализация образовательных программ дошкольного образования</t>
  </si>
  <si>
    <t>Питание и содержание детей в дошкольных образовательных учреждениях</t>
  </si>
  <si>
    <t>Итого</t>
  </si>
  <si>
    <t>Реализация образовательных программ начального, общего,основного общего и среднего образования</t>
  </si>
  <si>
    <t>Укрепление материально-технической базы образовательных учреждений</t>
  </si>
  <si>
    <t>Реализация дополнительных общеобразовательных программ и обеспечение условий их предоставления</t>
  </si>
  <si>
    <t>Организация и обеспечение отдыха и занятости детей и подростков</t>
  </si>
  <si>
    <t>Создание условий для развития и самореализации одаренных детей</t>
  </si>
  <si>
    <t>Присмотр и уход за детьми в муниципальных образовательных учреждениях</t>
  </si>
  <si>
    <t>Мероприятия по обеспечению безопасности в муниципальных учреждениях</t>
  </si>
  <si>
    <t>Укрепление материально-технической базы дошкольных образовательных учреждений</t>
  </si>
  <si>
    <t>Предоставление субсидий бюджетным учреждениям на иные цели</t>
  </si>
  <si>
    <t xml:space="preserve">Мероприятия по выявлению и развитию одарённых детей </t>
  </si>
  <si>
    <t>Научно- методические, организационно - педагогические мероприятия</t>
  </si>
  <si>
    <t>100000-30786,03</t>
  </si>
  <si>
    <t xml:space="preserve">Предоставление субсидий бюджетным учреждениям на финансовое обеспечение выполнения муниципального задания на оказание муниципальных услуг (выполнение работ). </t>
  </si>
  <si>
    <t>Мероприятия по проведению ремонтных работ, систем жизнеобеспечения</t>
  </si>
  <si>
    <t>кб</t>
  </si>
  <si>
    <t>льгота 5-11</t>
  </si>
  <si>
    <t>Меры социальной поддержки педагогическим работникам муниципальных образовательных организаций</t>
  </si>
  <si>
    <t>14+1</t>
  </si>
  <si>
    <t>00028 софин.</t>
  </si>
  <si>
    <t>2016г.-183,5,   2017г.-1716,68,   2018г.-1850,46,  2019 - 105,6-спорт.21,3=</t>
  </si>
  <si>
    <t>1% спорт.зал Жариково софин.</t>
  </si>
  <si>
    <t>ФБ</t>
  </si>
  <si>
    <t>4 учр.*120,0 ( К.А.В.) - ДОУ № 1,2,3,4</t>
  </si>
  <si>
    <t>2020 год</t>
  </si>
  <si>
    <t>Субсидии на благоустройство территорий муниципальных образовательныхорганизаций, оказывающих услуги дошкольного образования, в части установки ограждения территорий по периметру</t>
  </si>
  <si>
    <t>2020-2024 годы</t>
  </si>
  <si>
    <t>Субсидии на капитальный ремонт или монтаж автомотическо пожарной сигнализации муниципальных образовательных организаций, оказывающих услуги дошкольного образования</t>
  </si>
  <si>
    <t>МБДОУ«Детский сад № 3 " Ручеёк" общеразвивающего вида Пограничного муниципального района»/Пограничный район, п.Пограничный (10 окон)</t>
  </si>
  <si>
    <t xml:space="preserve"> Благоустройство территорий муниципальных образовательныхорганизаций, оказывающих услуги дошкольного образования, в части установки ограждения территорий по периметру (софинансирование) - МБДОУ " Детский сад № 4 " Солнышко",МБДОУ " Детский сад № 2",МБДОУ " Детский сад № 3 "Ручеёк"</t>
  </si>
  <si>
    <t xml:space="preserve">МБДОУ«Детский сад № 4 " Солнышко" общеразвивающего вида Пограничного муниципального района»/Пограничный район, п.Пограничный </t>
  </si>
  <si>
    <t>МБДОУ«Детский сад  " Светлячок" общеразвивающего вида Пограничного муниципального района»/Пограничный район, с. Барано -Оренбургское</t>
  </si>
  <si>
    <t>МБДОУ«Детский сад № 1 общеразвивающего вида Пограничного муниципального района»/Пограничный район, п.Пограничный (2020-кровля, 97 окон)</t>
  </si>
  <si>
    <t>МБДОУ «Детский сад № 2 общеразвивающего вида Пограничного муниципального района»/Пограничный район, п.Пограничный (2020- кровля)</t>
  </si>
  <si>
    <t>Капитальный ремонт или монтаж автоматической системы пожарной сигнализации  (софинансирование), итого, в т.ч.</t>
  </si>
  <si>
    <t xml:space="preserve">МБДОУ«Детский сад № 3 " Ручеёк" общеразвивающего вида Пограничного муниципального района»/Пограничный район, п.Пограничный </t>
  </si>
  <si>
    <t xml:space="preserve">МБДОУ «Детский сад № 2 общеразвивающего вида Пограничного муниципального района»/Пограничный район, п.Пограничный </t>
  </si>
  <si>
    <t>+</t>
  </si>
  <si>
    <t xml:space="preserve"> Филиал МБОУ " Жариковская СОШ ПМР" в с. Богуславка </t>
  </si>
  <si>
    <t>МБДОУ «Детский сад № 2 общеразвивающего вида Пограничного муниципального района»/Пограничный район, п.Пограничный - кап.ремонт инженерных сетей</t>
  </si>
  <si>
    <t>МБДОУ«Детский сад № 3 " Ручеёк" общеразвивающего вида Пограничного муниципального района»/Пограничный район, п.Пограничный- кап.ремонт  кровли</t>
  </si>
  <si>
    <t>мб</t>
  </si>
  <si>
    <t>26000*3%</t>
  </si>
  <si>
    <t>Нестеровку д сад оставила - на экономию</t>
  </si>
  <si>
    <t>Бюджет ПМО</t>
  </si>
  <si>
    <t>2021- Богуславка - 3% от 1000=30,0. 2022 - Жариково 3% от 1500=45,0</t>
  </si>
  <si>
    <t>фасад 1500*3%</t>
  </si>
  <si>
    <t>6000 *3% =180</t>
  </si>
  <si>
    <t>3000 *3%=</t>
  </si>
  <si>
    <t>Проведение капитального, текущего ремонта зданий,благоустройство территорий,проверка достоверности определения сметной стоимости объекта,разработка проектно - сметной документации для софинансирования кап.ремонта объектов</t>
  </si>
  <si>
    <t>Субсидии на капитальный ремонт зданий, в части ремонта кровли, замены окон, ремонта инженерных систем зданий (отопление, водопотребление, водоотведение), благоустройство объектов, в части: асфальтирования территории,укладка тротуарной плитки, ремонта фасада зданий, прогулочных площадок и т.д.</t>
  </si>
  <si>
    <t>Субсидии на капитальный ремонт зданий, в части ремонта кровли, замены окон, ремонта инженерных систем зданий (отопление, водопотребление, водоотведение), благоустройство объектов, в части: асфальтирования территории,укладка тротуарной плитки, ремонта фасада зданий и т.д.</t>
  </si>
  <si>
    <t xml:space="preserve"> Капитальный ремонт зданий, в части ремонта кровли, замены окон, ремонта инженерных сетей (отопление, водопотребление, водоотведение), благоустройство объектов, в части: асфальтирования территории,укладка тротуарной плитки, ремонта фасада зданий и т.д. ( софинансирование)  ИТОГО, в том числе: </t>
  </si>
  <si>
    <t>Субвенция на 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</t>
  </si>
  <si>
    <t>Отдел  образования Администрации ПМО МКУ «ЦОД МОУ ПМР»,образовательные организации</t>
  </si>
  <si>
    <t>Отдел образования Администрации ПМО, Администрация Пограничного муниципального округа</t>
  </si>
  <si>
    <t xml:space="preserve">Федеральный проект  " Учитель будущего" </t>
  </si>
  <si>
    <t>Подпрограмма 1. "Развитие системы дошкольного образования Пограничного муниципального округа"</t>
  </si>
  <si>
    <t xml:space="preserve">Подпрограмма 3. "Развитие системы дополнительного образования, отдыха, оздоровления и занятости детей и подростков Пограничного муниципального округа" </t>
  </si>
  <si>
    <t>Подпрограмма 2. "Развитие системы общего образования Пограничного муниципального округа"</t>
  </si>
  <si>
    <t>ВСЕГО Подпрограмма 1. "Развитие системы дошкольного образования Пограничного муниципального округа"</t>
  </si>
  <si>
    <t>ВСЕГО Подпрограмма 2. "Развитие системы общего образования Пограничного муниципального округа"</t>
  </si>
  <si>
    <t>ВСЕГО Подпрограмма 3. "Развитие системы дополнительного образования, отдыха, оздоровления и занятости детей и подростков Пограничного муниципального округа"</t>
  </si>
  <si>
    <t>01+14</t>
  </si>
  <si>
    <t>Отдел  образования Администрации ПМО МКУ «ЦОД МОО ПМО»,образовательные организации</t>
  </si>
  <si>
    <t>Выполнение проектных работ по объекту " Проектирование школы на 650 мест п.Пограничный"</t>
  </si>
  <si>
    <t xml:space="preserve"> МКУ «ЦОД МОО ПМО»</t>
  </si>
  <si>
    <t>МБОУ " ПСОШ № 2 ПМО"</t>
  </si>
  <si>
    <t>МБОУ " ПСОШ № 1 ПМО"</t>
  </si>
  <si>
    <t xml:space="preserve"> МБОУ " Сергеевская СОШ ПМО"</t>
  </si>
  <si>
    <t xml:space="preserve"> МБОУ " Жариковская СОШ ПМО" в с. Жариково (школа, детский сад)</t>
  </si>
  <si>
    <t xml:space="preserve"> МБОУ " Барано - Оренбургская СОШ ПМО"</t>
  </si>
  <si>
    <t xml:space="preserve"> Филиал МБОУ " Жариковская СОШ ПМО" в с. Нестеровка (два объекта)</t>
  </si>
  <si>
    <t>Капитальный ремонт и благоустройство территории: МБОУ "ПСОШ № 2 СОШ ПМО"</t>
  </si>
  <si>
    <t>Капитальный ремонт кровли: МБОУ "ПСОШ № 2 СОШ ПМО", ул. Орлова,8а</t>
  </si>
  <si>
    <t>Капитальный ремонт инженерных сетей: МБОУ "ПСОШ № 2 СОШ ПМО"</t>
  </si>
  <si>
    <t>Капитальный ремонт и благоустройство территории: МБОУ " Жариковская СОШ СОШ ПМО", с. Жариково</t>
  </si>
  <si>
    <t>Капитальный ремонт фасада зданий: МБОУ " Жариковская СОШ СОШ ПМО", с. Жариково</t>
  </si>
  <si>
    <t xml:space="preserve">Капитальный ремонт в части замены 21 окна: МБОУ " ПСОШ № 1 ПМО"  </t>
  </si>
  <si>
    <t>Капитальный ремонт инженерных сетей МБОУ " Жариковская СОШ ПМО", с. Богуславка</t>
  </si>
  <si>
    <t>Капитальный ремонт инженерных сетей МБОУ " Сергеевская СОШ ПМО"</t>
  </si>
  <si>
    <t>Капитальный ремонт инженерных сетей МБОУ " ПСОШ № 1 ПМО"</t>
  </si>
  <si>
    <t>Капитальный ремонт инженерных сетей МБОУ " Жариковская СОШ ПМО", с. Жариково</t>
  </si>
  <si>
    <t>Субвенции на обеспечение горячим питанием детей обучающихся, получающих начальное общее образование в муниципальных общеобразовательных учреждениях</t>
  </si>
  <si>
    <t>МБ 00017+00028 без S</t>
  </si>
  <si>
    <t>МБДОУ«Детский сад № 4 " Солнышко" общеразвивающего вида Пограничного муниципального района»/Пограничный район, п.Пограничный  - кап.ремонт АПС, инженерных сетей</t>
  </si>
  <si>
    <t>Капитальный ремонт инженерных сетей,фасада зданий,АПС : МБОУ " Барано -Оренбургская СОШ ПМО"</t>
  </si>
  <si>
    <t>Создание новых мест в образовательных организациях различных типов для реализации дополнительных общеразвивающих программ всех направленностей  : приобретение средств  обучения  и воспитания  в целях создания  новых мест на базе МБОУ ДО" ЦДО ПМО". Набор  для конструирования  робототехники  начального уровня, стол для сборки  роботов.   (софинансирование)</t>
  </si>
  <si>
    <t>2021-2024 годы</t>
  </si>
  <si>
    <t>Субсидии на создание в общеобразовательных организациях, расположенных в сельской местности, условий для занятий физической культурой и спортом ( капитальный ремонт спортивного зала, приобретение спортивного оборудования и инвентаря ) МБОУ " Жариковская СОШ ПМР", с. Нестеровка, МБОУ " Жариковская СОШ ПМР", с. Богуславка, МБОУ " Баран. - Оренб. СОШ ПМР".</t>
  </si>
  <si>
    <t>пфдо</t>
  </si>
  <si>
    <t>Создание рабочих мест для методистов (орг.техника, программное обеспечение)</t>
  </si>
  <si>
    <t xml:space="preserve">Обеспечение сертификатов дополнительного образования в статусе сертификатов персонифицированного финансирования </t>
  </si>
  <si>
    <t xml:space="preserve">Субсидии на капитальный  муниципальных зданий общеобразовательных организаций (капитальный ремонт или монтаж автомотическо пожарной сигнализации, капитальный ремонт и благоустройство территорий) </t>
  </si>
  <si>
    <t>30+16</t>
  </si>
  <si>
    <t>МБДОУ«Детский сад № 3 " Ручеёк" общеразвивающего вида Пограничного муниципального района»/Пограничный район, п.Пограничный- кап.ремонт (утепление) стен фасада здания</t>
  </si>
  <si>
    <t>МБДОУ«Детский сад № 3 " Ручеёк" общеразвивающего вида Пограничного муниципального района»/Пограничный район, п.Пограничный- кап.ремонт  и благоустройство территории (установка ограждения по периметру территории)</t>
  </si>
  <si>
    <t>МБДОУ «Детский сад № 2 общеразвивающего вида Пограничного муниципального района»/Пограничный район, п.Пограничный - кап.ремонт и благоустройство территории(установка ограждения по периметру территории)</t>
  </si>
  <si>
    <t>МБДОУ«Детский сад № 4 " Солнышко" общеразвивающего вида Пограничного муниципального района»/Пограничный район, п.Пограничный  - кап.ремонт и благоустройство территории(установка ограждения по периметру территории)</t>
  </si>
  <si>
    <t>Капитальный ремонт инженерных сетей МБОУ " Жариковская СОШ ПМО", с. Нестеровка (школа,д/сад)</t>
  </si>
  <si>
    <t>Капитальный ремонт фасада здания, отмостка: МБОУ " ПСОШ № 1 ПМО" отд.1</t>
  </si>
  <si>
    <t>00001+00014</t>
  </si>
  <si>
    <t xml:space="preserve">Администрации Пограничного муниципального округа </t>
  </si>
  <si>
    <t xml:space="preserve"> Одарен.+ китайцы. Центр 60, СОШ № 1 60- кит.дети. 2019 -центр 94,0 китайцы 72 сош № 1</t>
  </si>
  <si>
    <t>МБДОУ«Детский сад  " Светлячок" общеразвивающего вида Пограничного муниципального района»/Пограничный район, с. Барано -Оренбургское - 14 окон</t>
  </si>
  <si>
    <r>
      <t xml:space="preserve">Капитальный ремонт или монтаж автоматической системы пожарной сигнализации : </t>
    </r>
    <r>
      <rPr>
        <b/>
        <sz val="14"/>
        <color theme="1"/>
        <rFont val="Times New Roman"/>
        <family val="1"/>
        <charset val="204"/>
      </rPr>
      <t xml:space="preserve">2020 </t>
    </r>
    <r>
      <rPr>
        <sz val="14"/>
        <color theme="1"/>
        <rFont val="Times New Roman"/>
        <family val="1"/>
        <charset val="204"/>
      </rPr>
      <t xml:space="preserve">-МБДОУ " Детский сад № 1"- 331,50, 2021- МБДОУ " Детский сад " Светлячок" - 175,00.   </t>
    </r>
    <r>
      <rPr>
        <b/>
        <sz val="14"/>
        <color theme="1"/>
        <rFont val="Times New Roman"/>
        <family val="1"/>
        <charset val="204"/>
      </rPr>
      <t>2024</t>
    </r>
    <r>
      <rPr>
        <sz val="14"/>
        <color theme="1"/>
        <rFont val="Times New Roman"/>
        <family val="1"/>
        <charset val="204"/>
      </rPr>
      <t xml:space="preserve"> -  монтаж видеонаблюдения с заменой камер, вывод видеонаблюдения на калитку</t>
    </r>
  </si>
  <si>
    <t>Питание и содержание детей в дошкольных и общеобразовательных  учреждениях, участников сво</t>
  </si>
  <si>
    <t>91433,37+1129,11 Сергеевка ворсстан.</t>
  </si>
  <si>
    <t xml:space="preserve"> Субсидия на создание новых мест в образовательных организациях различных типов для реализации дополнительных общеразвивающих программ всех направленностей. МБОУ ДО" ЦДО ПМО"</t>
  </si>
  <si>
    <t>Научно-методические, организационно-педагогические мероприятия</t>
  </si>
  <si>
    <t>ЕГЭ, меропр,выплаты учитель,воспит.года</t>
  </si>
  <si>
    <t xml:space="preserve">от                               2024 г. № </t>
  </si>
  <si>
    <t>Ресурсное обеспечение реализации муниципальной программы "Развитие образования Пограничного муниципального округа" на 2025-2027 годы</t>
  </si>
  <si>
    <t>Объем финансового обеспечения (руб.), срок исполнения по годам</t>
  </si>
  <si>
    <t>Всего (руб.)</t>
  </si>
  <si>
    <t>2025-2027 годы</t>
  </si>
  <si>
    <t>614+613</t>
  </si>
  <si>
    <t xml:space="preserve">Ограждение территорий общеобразовательных учреждений </t>
  </si>
  <si>
    <t xml:space="preserve"> Создание в общеобразовательных организациях, расположенных в сельской местности, условий для занятий физической культурой и спортом ( капитальный ремонт спортивного зала), софинансирование</t>
  </si>
  <si>
    <t xml:space="preserve"> Оснащение образовательных организаций сельскохозяйственым оборудованием и инвентарём для функционирования агроклассов в рамках реализации наказов избирателей депутатам Думы Пограничного муниципального округа. </t>
  </si>
  <si>
    <t xml:space="preserve">Субсидии на создание в общеобразовательных организациях, расположенных в сельской местности, условий для занятий физической культурой и спортом ( капитальный ремонт спортивного зала, приобретение спортивного оборудования и </t>
  </si>
  <si>
    <t xml:space="preserve">Проведение капитального ремонта спортивного зала </t>
  </si>
  <si>
    <t>к муниципальной программе «Развитие образования Пограничного муниципального округа» на 2025 - 2027 годы", утвержденной постановлением</t>
  </si>
  <si>
    <r>
      <t xml:space="preserve"> Капитальный ремонт зданий, в части ремонта кровли, замены окон, ремонта инженерных сетей (отопление, водопотребление, водоотведение), благоустройство объектов, в части: асфальтирования территории,укладка тротуарной плитки, ремонта фасада зданий, прогулочных площадок и т.д. ( софинансирование)  -</t>
    </r>
    <r>
      <rPr>
        <b/>
        <u/>
        <sz val="14"/>
        <color theme="1"/>
        <rFont val="Times New Roman"/>
        <family val="1"/>
        <charset val="204"/>
      </rPr>
      <t xml:space="preserve"> МБДОУ " Детский сад № 3 " Ручеёк" ПМО" - кап.ремонт наружных стен (утепление)  здания</t>
    </r>
  </si>
  <si>
    <t>Капитальный ремонт кровли здания , с.Жариково, ул.Кооперативная,37: МБОУ " Жариковская СОШ ПМО"</t>
  </si>
  <si>
    <t>Капитальный ремонт фасада здания: МБОУ " Сергеевская СОШ ПМО" ( здание нач. школы)</t>
  </si>
  <si>
    <t>Обновление школьных пространств,рекриакционных зон,  учебных кабинетов с учётом методических разъяснений Министерства просвещения РФ</t>
  </si>
  <si>
    <t>Реализация основных мер государственной поддержки в сфере занятости населения по организации временного трудоустройства несовершеннолетних граждан в возрасте от 14 до18 лет в свободное от учёбы время</t>
  </si>
  <si>
    <t xml:space="preserve"> Администрация Пограничного муниципального округа</t>
  </si>
  <si>
    <t>Отдел  образования Администрации ПМО МКУ «ЦОД МОО ПМО»</t>
  </si>
  <si>
    <t>Отдел  образования Администрации ПМО, МКУ «ЦОД МОО ПМО»,образовательные организации</t>
  </si>
  <si>
    <t>Мероприятия по организации отдыха, оздоровления и занятости детей и подростков в каникулярное время</t>
  </si>
  <si>
    <t>Развитие и поддержка кадрового потенциала</t>
  </si>
  <si>
    <t xml:space="preserve">00017+00028  </t>
  </si>
  <si>
    <t>Предоставление субсидий бюджетным учреждениям на иные цели: приобретение триммера, канфорок для электроплит, особо ценного имущества, посуды,поверка приборов учёта тепловой энергии, спец.оценка условий труда</t>
  </si>
  <si>
    <t>Мероприятия по обеспечению безопасности: установка(ремонт) системы видеорегистрации , лабораторные испытания электрооборудования, экспертиза деревянных конструкций, обработка деревянных конструкций,приобретение (перезарядка) огнетушителей, паспорта на отходы 1-4 кл.,паспорта электробезопасности, установка системы экстренного оаовещения,повышение квалификации, приобретение универсальных фильтрующих малогабаримтных самоспасателей</t>
  </si>
  <si>
    <t xml:space="preserve">Проведение капитального, текущего ремонта зданий, ремонт систем жизнеобеспечения,  проверка достоверности определения сметной стоимости объектов,разработка псд, инженерно - техническое обследование объектов, капитальный ремонт внутри здания (стен,потолков). </t>
  </si>
  <si>
    <t xml:space="preserve"> Гродековец - 50</t>
  </si>
  <si>
    <t xml:space="preserve"> Администрации Пограничного муниципального округа</t>
  </si>
  <si>
    <t>Обеспечение безопасности в образовательных учреждениях</t>
  </si>
  <si>
    <t>Федеральный проект " Педагоги и наставники". Мероприятия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</si>
  <si>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Реализация мероприятий в рамках регионального проекта " Педагоги и наставники" национального проекта "Молодежь и дети"</t>
  </si>
  <si>
    <t>Подпрограмма 4. "Одаренные дети Пограничнорго муниципального округа "</t>
  </si>
  <si>
    <t>5.  Мероприятия муниципальной программы " развитие образования Пограничного муниципального округа"</t>
  </si>
  <si>
    <t>Расходы на содержание и обеспечение деятельности  подведомственных учреждений сферы образования</t>
  </si>
  <si>
    <t xml:space="preserve">Реализация проектов ициативного бюджетирования по направлению " Молодёжный бюджет" :                                                         1 проект - благоустройство школьного стадиона " Полоса препятствий" МБОУ«Пограничная средняя общеобразовательная школа № 1
Пограничного муниципального округа»,                                                                    2 проект -  освещение пришкольной территории по периметру территории   МБОУ«Сергеевская средняя общеобразовательная школа Пограничного муниципального округа»: </t>
  </si>
  <si>
    <t>Укрепление материально-технической базы учреждений дополнительного образования</t>
  </si>
  <si>
    <t>Мероприятия, направленные на военно - патриотическое воспитание детей и молодёжи</t>
  </si>
  <si>
    <t>Развитие и поддержка кадрового потенциала (денежная выплата (стипендия), выплачиваемая в рамках договора о целевом обучении)</t>
  </si>
  <si>
    <t xml:space="preserve"> от                                №  </t>
  </si>
  <si>
    <t xml:space="preserve"> Организация работы военно-патриотического клуба "Гродековец,военно - полевые сборы школьников ( питание), мероприятие к празднованию  Дня победы</t>
  </si>
  <si>
    <t>188,88+23,6 псд   мат. База после лета.. Все нац. Проекты вперед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</si>
</sst>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/>
    <xf numFmtId="0" fontId="1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164" fontId="2" fillId="0" borderId="0" xfId="0" applyNumberFormat="1" applyFont="1"/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5" fillId="0" borderId="0" xfId="0" applyFont="1"/>
    <xf numFmtId="0" fontId="5" fillId="2" borderId="0" xfId="0" applyFont="1" applyFill="1"/>
    <xf numFmtId="0" fontId="3" fillId="0" borderId="2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2" fillId="0" borderId="8" xfId="0" applyFont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49" fontId="2" fillId="0" borderId="0" xfId="0" applyNumberFormat="1" applyFont="1"/>
    <xf numFmtId="0" fontId="4" fillId="2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6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5" borderId="1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165" fontId="4" fillId="2" borderId="5" xfId="0" applyNumberFormat="1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0" fillId="0" borderId="0" xfId="0" applyFont="1"/>
    <xf numFmtId="0" fontId="2" fillId="0" borderId="0" xfId="0" applyFont="1" applyAlignment="1">
      <alignment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4" fillId="5" borderId="1" xfId="0" applyNumberFormat="1" applyFont="1" applyFill="1" applyBorder="1" applyAlignment="1">
      <alignment horizontal="center" vertical="center" wrapText="1"/>
    </xf>
    <xf numFmtId="4" fontId="7" fillId="5" borderId="1" xfId="0" applyNumberFormat="1" applyFont="1" applyFill="1" applyBorder="1" applyAlignment="1">
      <alignment horizontal="center" vertical="center" wrapText="1"/>
    </xf>
    <xf numFmtId="4" fontId="4" fillId="5" borderId="9" xfId="0" applyNumberFormat="1" applyFont="1" applyFill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0" fontId="3" fillId="5" borderId="6" xfId="0" applyFont="1" applyFill="1" applyBorder="1" applyAlignment="1">
      <alignment horizontal="left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4" fontId="2" fillId="0" borderId="0" xfId="0" applyNumberFormat="1" applyFont="1"/>
    <xf numFmtId="4" fontId="12" fillId="0" borderId="0" xfId="0" applyNumberFormat="1" applyFont="1"/>
    <xf numFmtId="4" fontId="8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3" fillId="7" borderId="1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7" fillId="4" borderId="5" xfId="0" applyFont="1" applyFill="1" applyBorder="1" applyAlignment="1">
      <alignment vertical="center" wrapText="1"/>
    </xf>
    <xf numFmtId="0" fontId="13" fillId="4" borderId="6" xfId="0" applyFont="1" applyFill="1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X161"/>
  <sheetViews>
    <sheetView tabSelected="1" view="pageBreakPreview" topLeftCell="A152" zoomScaleNormal="50" zoomScaleSheetLayoutView="100" workbookViewId="0">
      <selection activeCell="O155" sqref="O155"/>
    </sheetView>
  </sheetViews>
  <sheetFormatPr defaultColWidth="9.140625" defaultRowHeight="15" x14ac:dyDescent="0.25"/>
  <cols>
    <col min="1" max="1" width="38.85546875" style="1" customWidth="1"/>
    <col min="2" max="2" width="16.5703125" style="1" customWidth="1"/>
    <col min="3" max="3" width="21" style="1" customWidth="1"/>
    <col min="4" max="4" width="22.85546875" style="33" customWidth="1"/>
    <col min="5" max="5" width="22.85546875" style="1" customWidth="1"/>
    <col min="6" max="6" width="24.7109375" style="1" customWidth="1"/>
    <col min="7" max="7" width="19.7109375" style="1" customWidth="1"/>
    <col min="8" max="8" width="0.28515625" style="1" hidden="1" customWidth="1"/>
    <col min="9" max="9" width="17" style="1" hidden="1" customWidth="1"/>
    <col min="10" max="10" width="36.140625" style="1" customWidth="1"/>
    <col min="11" max="11" width="1.28515625" style="1" hidden="1" customWidth="1"/>
    <col min="12" max="12" width="9.140625" style="1" hidden="1" customWidth="1"/>
    <col min="13" max="13" width="9" style="1" hidden="1" customWidth="1"/>
    <col min="14" max="14" width="27" style="1" hidden="1" customWidth="1"/>
    <col min="15" max="15" width="21" style="1" customWidth="1"/>
    <col min="16" max="16" width="9.140625" style="1"/>
    <col min="17" max="17" width="15.85546875" style="1" customWidth="1"/>
    <col min="18" max="16384" width="9.140625" style="1"/>
  </cols>
  <sheetData>
    <row r="1" spans="1:18" x14ac:dyDescent="0.25">
      <c r="H1" s="1" t="s">
        <v>120</v>
      </c>
    </row>
    <row r="2" spans="1:18" x14ac:dyDescent="0.25">
      <c r="H2" s="1" t="s">
        <v>129</v>
      </c>
      <c r="I2" s="9"/>
    </row>
    <row r="3" spans="1:18" ht="15" customHeight="1" x14ac:dyDescent="0.25">
      <c r="E3" s="116"/>
      <c r="F3" s="116"/>
      <c r="G3" s="116"/>
      <c r="H3" s="116"/>
      <c r="I3" s="116"/>
      <c r="J3" s="116"/>
    </row>
    <row r="4" spans="1:18" ht="14.45" customHeight="1" x14ac:dyDescent="0.25">
      <c r="E4" s="13"/>
      <c r="F4" s="13"/>
      <c r="G4" s="13"/>
      <c r="H4" s="117" t="s">
        <v>0</v>
      </c>
      <c r="I4" s="117"/>
      <c r="J4" s="117"/>
      <c r="K4" s="117"/>
      <c r="L4" s="117"/>
    </row>
    <row r="5" spans="1:18" ht="81" customHeight="1" x14ac:dyDescent="0.25">
      <c r="E5" s="13"/>
      <c r="F5" s="13"/>
      <c r="G5" s="13"/>
      <c r="H5" s="117" t="s">
        <v>140</v>
      </c>
      <c r="I5" s="117"/>
      <c r="J5" s="117"/>
      <c r="K5" s="117"/>
      <c r="L5" s="117"/>
    </row>
    <row r="6" spans="1:18" ht="33" customHeight="1" x14ac:dyDescent="0.25">
      <c r="E6" s="36"/>
      <c r="F6" s="36"/>
      <c r="G6" s="36"/>
      <c r="H6" s="117" t="s">
        <v>156</v>
      </c>
      <c r="I6" s="117"/>
      <c r="J6" s="117"/>
      <c r="K6" s="117"/>
      <c r="L6" s="117"/>
    </row>
    <row r="7" spans="1:18" ht="24.6" customHeight="1" x14ac:dyDescent="0.25">
      <c r="E7" s="36"/>
      <c r="F7" s="36"/>
      <c r="G7" s="36"/>
      <c r="H7" s="117" t="s">
        <v>167</v>
      </c>
      <c r="I7" s="117"/>
      <c r="J7" s="117"/>
      <c r="K7" s="117"/>
      <c r="L7" s="59"/>
    </row>
    <row r="8" spans="1:18" ht="37.5" customHeight="1" x14ac:dyDescent="0.25">
      <c r="A8" s="118" t="s">
        <v>130</v>
      </c>
      <c r="B8" s="118"/>
      <c r="C8" s="118"/>
      <c r="D8" s="118"/>
      <c r="E8" s="118"/>
      <c r="F8" s="118"/>
      <c r="G8" s="118"/>
      <c r="H8" s="118"/>
      <c r="I8" s="118"/>
      <c r="J8" s="118"/>
    </row>
    <row r="9" spans="1:18" ht="18" x14ac:dyDescent="0.35">
      <c r="A9" s="6"/>
      <c r="B9" s="6"/>
      <c r="C9" s="6"/>
      <c r="D9" s="45"/>
      <c r="E9" s="6"/>
      <c r="F9" s="6"/>
      <c r="G9" s="6"/>
      <c r="H9" s="6"/>
      <c r="I9" s="6"/>
      <c r="J9" s="6"/>
    </row>
    <row r="10" spans="1:18" ht="86.25" customHeight="1" x14ac:dyDescent="0.25">
      <c r="A10" s="85" t="s">
        <v>1</v>
      </c>
      <c r="B10" s="85" t="s">
        <v>2</v>
      </c>
      <c r="C10" s="85" t="s">
        <v>3</v>
      </c>
      <c r="D10" s="85" t="s">
        <v>132</v>
      </c>
      <c r="E10" s="85" t="s">
        <v>131</v>
      </c>
      <c r="F10" s="85"/>
      <c r="G10" s="85"/>
      <c r="H10" s="85"/>
      <c r="I10" s="85"/>
      <c r="J10" s="85" t="s">
        <v>15</v>
      </c>
      <c r="K10" s="2"/>
    </row>
    <row r="11" spans="1:18" ht="18.75" x14ac:dyDescent="0.25">
      <c r="A11" s="85"/>
      <c r="B11" s="85"/>
      <c r="C11" s="85"/>
      <c r="D11" s="85"/>
      <c r="E11" s="28">
        <v>2025</v>
      </c>
      <c r="F11" s="28">
        <v>2026</v>
      </c>
      <c r="G11" s="28">
        <v>2027</v>
      </c>
      <c r="H11" s="28">
        <v>2023</v>
      </c>
      <c r="I11" s="28">
        <v>2024</v>
      </c>
      <c r="J11" s="85"/>
      <c r="K11" s="2"/>
    </row>
    <row r="12" spans="1:18" ht="27.75" customHeight="1" x14ac:dyDescent="0.25">
      <c r="A12" s="86" t="s">
        <v>75</v>
      </c>
      <c r="B12" s="86"/>
      <c r="C12" s="86"/>
      <c r="D12" s="86"/>
      <c r="E12" s="86"/>
      <c r="F12" s="86"/>
      <c r="G12" s="86"/>
      <c r="H12" s="86"/>
      <c r="I12" s="86"/>
      <c r="J12" s="86"/>
      <c r="K12" s="2"/>
    </row>
    <row r="13" spans="1:18" ht="20.25" customHeight="1" x14ac:dyDescent="0.3">
      <c r="A13" s="124" t="s">
        <v>16</v>
      </c>
      <c r="B13" s="124"/>
      <c r="C13" s="124"/>
      <c r="D13" s="124"/>
      <c r="E13" s="124"/>
      <c r="F13" s="124"/>
      <c r="G13" s="124"/>
      <c r="H13" s="124"/>
      <c r="I13" s="124"/>
      <c r="J13" s="124"/>
      <c r="K13" s="2"/>
    </row>
    <row r="14" spans="1:18" ht="142.15" customHeight="1" x14ac:dyDescent="0.25">
      <c r="A14" s="8" t="s">
        <v>4</v>
      </c>
      <c r="B14" s="28" t="s">
        <v>133</v>
      </c>
      <c r="C14" s="28" t="s">
        <v>5</v>
      </c>
      <c r="D14" s="61">
        <f>E14+F14+G14</f>
        <v>214037890</v>
      </c>
      <c r="E14" s="62">
        <v>65046839</v>
      </c>
      <c r="F14" s="62">
        <v>71850444</v>
      </c>
      <c r="G14" s="62">
        <v>77140607</v>
      </c>
      <c r="H14" s="42"/>
      <c r="I14" s="28"/>
      <c r="J14" s="28" t="s">
        <v>82</v>
      </c>
      <c r="K14" s="2"/>
      <c r="O14" s="1" t="s">
        <v>33</v>
      </c>
      <c r="P14" s="1">
        <v>-1</v>
      </c>
    </row>
    <row r="15" spans="1:18" ht="141" customHeight="1" x14ac:dyDescent="0.25">
      <c r="A15" s="8" t="s">
        <v>6</v>
      </c>
      <c r="B15" s="28" t="s">
        <v>133</v>
      </c>
      <c r="C15" s="28" t="s">
        <v>62</v>
      </c>
      <c r="D15" s="61">
        <f>E15+F15+G15</f>
        <v>136737595</v>
      </c>
      <c r="E15" s="62">
        <v>54777203</v>
      </c>
      <c r="F15" s="62">
        <v>40980196</v>
      </c>
      <c r="G15" s="62">
        <v>40980196</v>
      </c>
      <c r="H15" s="42"/>
      <c r="I15" s="51"/>
      <c r="J15" s="28" t="s">
        <v>82</v>
      </c>
      <c r="K15" s="113"/>
      <c r="L15" s="113"/>
      <c r="M15" s="113"/>
      <c r="N15" s="113"/>
      <c r="O15" s="114" t="s">
        <v>59</v>
      </c>
      <c r="P15" s="114"/>
      <c r="Q15" s="114"/>
    </row>
    <row r="16" spans="1:18" ht="0.6" customHeight="1" x14ac:dyDescent="0.25">
      <c r="A16" s="8" t="s">
        <v>27</v>
      </c>
      <c r="B16" s="28" t="s">
        <v>133</v>
      </c>
      <c r="C16" s="28" t="s">
        <v>62</v>
      </c>
      <c r="D16" s="61">
        <f t="shared" ref="D16:D17" si="0">E16+F16+G16</f>
        <v>0</v>
      </c>
      <c r="E16" s="62">
        <v>0</v>
      </c>
      <c r="F16" s="62">
        <v>0</v>
      </c>
      <c r="G16" s="63">
        <v>0</v>
      </c>
      <c r="H16" s="42"/>
      <c r="I16" s="28"/>
      <c r="J16" s="28" t="s">
        <v>82</v>
      </c>
      <c r="K16" s="113"/>
      <c r="L16" s="113"/>
      <c r="M16" s="113"/>
      <c r="N16" s="113"/>
      <c r="O16" s="103" t="s">
        <v>81</v>
      </c>
      <c r="P16" s="103"/>
      <c r="Q16" s="103"/>
      <c r="R16" s="103"/>
    </row>
    <row r="17" spans="1:18" ht="108.6" customHeight="1" x14ac:dyDescent="0.25">
      <c r="A17" s="8" t="s">
        <v>27</v>
      </c>
      <c r="B17" s="28" t="s">
        <v>133</v>
      </c>
      <c r="C17" s="28" t="s">
        <v>62</v>
      </c>
      <c r="D17" s="61">
        <f t="shared" si="0"/>
        <v>377403.85</v>
      </c>
      <c r="E17" s="62">
        <v>377403.85</v>
      </c>
      <c r="F17" s="62"/>
      <c r="G17" s="63"/>
      <c r="H17" s="42"/>
      <c r="I17" s="28"/>
      <c r="J17" s="28" t="s">
        <v>82</v>
      </c>
      <c r="K17" s="35"/>
      <c r="L17" s="35"/>
      <c r="M17" s="35"/>
      <c r="N17" s="35"/>
      <c r="O17" s="50" t="s">
        <v>81</v>
      </c>
      <c r="P17" s="50"/>
      <c r="Q17" s="50"/>
      <c r="R17" s="50"/>
    </row>
    <row r="18" spans="1:18" ht="28.15" customHeight="1" x14ac:dyDescent="0.25">
      <c r="A18" s="112" t="s">
        <v>7</v>
      </c>
      <c r="B18" s="112"/>
      <c r="C18" s="112"/>
      <c r="D18" s="112"/>
      <c r="E18" s="112"/>
      <c r="F18" s="112"/>
      <c r="G18" s="112"/>
      <c r="H18" s="112"/>
      <c r="I18" s="112"/>
      <c r="J18" s="112"/>
      <c r="K18" s="2"/>
    </row>
    <row r="19" spans="1:18" ht="158.44999999999999" customHeight="1" x14ac:dyDescent="0.25">
      <c r="A19" s="7" t="s">
        <v>17</v>
      </c>
      <c r="B19" s="28" t="s">
        <v>133</v>
      </c>
      <c r="C19" s="28" t="s">
        <v>62</v>
      </c>
      <c r="D19" s="61">
        <f>E19+F19+G19</f>
        <v>3648740</v>
      </c>
      <c r="E19" s="62">
        <v>3648740</v>
      </c>
      <c r="F19" s="62">
        <v>0</v>
      </c>
      <c r="G19" s="63">
        <v>0</v>
      </c>
      <c r="H19" s="42"/>
      <c r="I19" s="51"/>
      <c r="J19" s="28" t="s">
        <v>82</v>
      </c>
      <c r="K19" s="2"/>
      <c r="O19" s="96"/>
      <c r="P19" s="96"/>
      <c r="Q19" s="96"/>
    </row>
    <row r="20" spans="1:18" ht="28.15" customHeight="1" x14ac:dyDescent="0.25">
      <c r="A20" s="91" t="s">
        <v>26</v>
      </c>
      <c r="B20" s="91"/>
      <c r="C20" s="91"/>
      <c r="D20" s="91"/>
      <c r="E20" s="91"/>
      <c r="F20" s="91"/>
      <c r="G20" s="91"/>
      <c r="H20" s="91"/>
      <c r="I20" s="91"/>
      <c r="J20" s="91"/>
      <c r="K20" s="2"/>
    </row>
    <row r="21" spans="1:18" ht="238.9" hidden="1" customHeight="1" x14ac:dyDescent="0.25">
      <c r="A21" s="7" t="s">
        <v>68</v>
      </c>
      <c r="B21" s="28" t="s">
        <v>133</v>
      </c>
      <c r="C21" s="28" t="s">
        <v>5</v>
      </c>
      <c r="D21" s="32">
        <f t="shared" ref="D21:D34" si="1">E21+F21+G21+H21+I21</f>
        <v>0</v>
      </c>
      <c r="E21" s="28">
        <v>0</v>
      </c>
      <c r="F21" s="28">
        <v>0</v>
      </c>
      <c r="G21" s="28">
        <v>0</v>
      </c>
      <c r="H21" s="42"/>
      <c r="I21" s="28"/>
      <c r="J21" s="28" t="s">
        <v>82</v>
      </c>
      <c r="K21" s="2"/>
    </row>
    <row r="22" spans="1:18" ht="1.1499999999999999" hidden="1" customHeight="1" x14ac:dyDescent="0.25">
      <c r="A22" s="7" t="s">
        <v>141</v>
      </c>
      <c r="B22" s="28" t="s">
        <v>133</v>
      </c>
      <c r="C22" s="28" t="s">
        <v>62</v>
      </c>
      <c r="D22" s="32">
        <f t="shared" si="1"/>
        <v>0</v>
      </c>
      <c r="E22" s="12">
        <v>0</v>
      </c>
      <c r="F22" s="28">
        <v>0</v>
      </c>
      <c r="G22" s="28">
        <v>0</v>
      </c>
      <c r="H22" s="12"/>
      <c r="I22" s="28"/>
      <c r="J22" s="28" t="s">
        <v>82</v>
      </c>
      <c r="K22" s="2"/>
      <c r="O22" s="97" t="s">
        <v>37</v>
      </c>
      <c r="P22" s="97"/>
      <c r="Q22" s="97"/>
    </row>
    <row r="23" spans="1:18" ht="121.15" hidden="1" customHeight="1" x14ac:dyDescent="0.25">
      <c r="A23" s="7" t="s">
        <v>46</v>
      </c>
      <c r="B23" s="28" t="s">
        <v>44</v>
      </c>
      <c r="C23" s="28" t="s">
        <v>62</v>
      </c>
      <c r="D23" s="32">
        <f t="shared" si="1"/>
        <v>0</v>
      </c>
      <c r="E23" s="28">
        <v>0</v>
      </c>
      <c r="F23" s="28"/>
      <c r="G23" s="32">
        <v>0</v>
      </c>
      <c r="H23" s="28">
        <v>0</v>
      </c>
      <c r="I23" s="28">
        <v>0</v>
      </c>
      <c r="J23" s="28" t="s">
        <v>72</v>
      </c>
      <c r="K23" s="2"/>
      <c r="O23" s="31"/>
      <c r="P23" s="31"/>
      <c r="Q23" s="31"/>
    </row>
    <row r="24" spans="1:18" ht="1.9" hidden="1" customHeight="1" x14ac:dyDescent="0.25">
      <c r="A24" s="7" t="s">
        <v>113</v>
      </c>
      <c r="B24" s="28" t="s">
        <v>44</v>
      </c>
      <c r="C24" s="28" t="s">
        <v>62</v>
      </c>
      <c r="D24" s="32">
        <f t="shared" si="1"/>
        <v>0</v>
      </c>
      <c r="E24" s="28"/>
      <c r="F24" s="28"/>
      <c r="G24" s="28"/>
      <c r="H24" s="12">
        <v>0</v>
      </c>
      <c r="I24" s="28">
        <v>0</v>
      </c>
      <c r="J24" s="28" t="s">
        <v>82</v>
      </c>
      <c r="K24" s="2"/>
      <c r="O24" s="31"/>
      <c r="P24" s="31"/>
      <c r="Q24" s="31"/>
    </row>
    <row r="25" spans="1:18" ht="168" hidden="1" customHeight="1" x14ac:dyDescent="0.25">
      <c r="A25" s="7" t="s">
        <v>114</v>
      </c>
      <c r="B25" s="28" t="s">
        <v>44</v>
      </c>
      <c r="C25" s="28" t="s">
        <v>62</v>
      </c>
      <c r="D25" s="32">
        <f t="shared" si="1"/>
        <v>0</v>
      </c>
      <c r="E25" s="28"/>
      <c r="F25" s="28"/>
      <c r="G25" s="28">
        <v>0</v>
      </c>
      <c r="H25" s="28">
        <v>0</v>
      </c>
      <c r="I25" s="28">
        <v>0</v>
      </c>
      <c r="J25" s="28" t="s">
        <v>82</v>
      </c>
      <c r="K25" s="2"/>
      <c r="O25" s="31"/>
      <c r="P25" s="31"/>
      <c r="Q25" s="31"/>
    </row>
    <row r="26" spans="1:18" ht="108" hidden="1" x14ac:dyDescent="0.25">
      <c r="A26" s="7" t="s">
        <v>58</v>
      </c>
      <c r="B26" s="28" t="s">
        <v>44</v>
      </c>
      <c r="C26" s="28" t="s">
        <v>62</v>
      </c>
      <c r="D26" s="32">
        <f t="shared" si="1"/>
        <v>0</v>
      </c>
      <c r="E26" s="28"/>
      <c r="F26" s="28"/>
      <c r="G26" s="28">
        <v>0</v>
      </c>
      <c r="H26" s="28">
        <v>0</v>
      </c>
      <c r="I26" s="28">
        <v>0</v>
      </c>
      <c r="J26" s="28" t="s">
        <v>82</v>
      </c>
      <c r="K26" s="2"/>
      <c r="O26" s="31"/>
      <c r="P26" s="31"/>
      <c r="Q26" s="31"/>
    </row>
    <row r="27" spans="1:18" ht="0.6" hidden="1" customHeight="1" x14ac:dyDescent="0.25">
      <c r="A27" s="7" t="s">
        <v>50</v>
      </c>
      <c r="B27" s="28" t="s">
        <v>44</v>
      </c>
      <c r="C27" s="28" t="s">
        <v>62</v>
      </c>
      <c r="D27" s="32">
        <f t="shared" si="1"/>
        <v>0</v>
      </c>
      <c r="E27" s="28"/>
      <c r="F27" s="28"/>
      <c r="G27" s="28">
        <v>0</v>
      </c>
      <c r="H27" s="28">
        <v>0</v>
      </c>
      <c r="I27" s="28">
        <v>0</v>
      </c>
      <c r="J27" s="28" t="s">
        <v>82</v>
      </c>
      <c r="K27" s="2"/>
      <c r="O27" s="31"/>
      <c r="P27" s="31"/>
      <c r="Q27" s="31"/>
    </row>
    <row r="28" spans="1:18" ht="121.15" hidden="1" customHeight="1" x14ac:dyDescent="0.25">
      <c r="A28" s="7" t="s">
        <v>51</v>
      </c>
      <c r="B28" s="28" t="s">
        <v>44</v>
      </c>
      <c r="C28" s="28" t="s">
        <v>62</v>
      </c>
      <c r="D28" s="32">
        <f t="shared" si="1"/>
        <v>0</v>
      </c>
      <c r="E28" s="28"/>
      <c r="F28" s="28"/>
      <c r="G28" s="28">
        <v>0</v>
      </c>
      <c r="H28" s="28">
        <v>0</v>
      </c>
      <c r="I28" s="28">
        <v>0</v>
      </c>
      <c r="J28" s="28" t="s">
        <v>82</v>
      </c>
      <c r="K28" s="2"/>
      <c r="O28" s="31"/>
      <c r="P28" s="31"/>
      <c r="Q28" s="31"/>
    </row>
    <row r="29" spans="1:18" ht="136.15" hidden="1" customHeight="1" x14ac:dyDescent="0.25">
      <c r="A29" s="7" t="s">
        <v>57</v>
      </c>
      <c r="B29" s="28" t="s">
        <v>44</v>
      </c>
      <c r="C29" s="28" t="s">
        <v>62</v>
      </c>
      <c r="D29" s="32">
        <f t="shared" si="1"/>
        <v>0</v>
      </c>
      <c r="E29" s="28"/>
      <c r="F29" s="28"/>
      <c r="G29" s="28">
        <v>0</v>
      </c>
      <c r="H29" s="28">
        <v>0</v>
      </c>
      <c r="I29" s="28">
        <v>0</v>
      </c>
      <c r="J29" s="28" t="s">
        <v>82</v>
      </c>
      <c r="K29" s="2"/>
      <c r="O29" s="31"/>
      <c r="P29" s="31"/>
      <c r="Q29" s="31"/>
    </row>
    <row r="30" spans="1:18" ht="1.1499999999999999" hidden="1" customHeight="1" x14ac:dyDescent="0.25">
      <c r="A30" s="7" t="s">
        <v>115</v>
      </c>
      <c r="B30" s="28" t="s">
        <v>44</v>
      </c>
      <c r="C30" s="28" t="s">
        <v>62</v>
      </c>
      <c r="D30" s="32">
        <f t="shared" si="1"/>
        <v>0</v>
      </c>
      <c r="E30" s="28"/>
      <c r="F30" s="28"/>
      <c r="G30" s="28">
        <v>0</v>
      </c>
      <c r="H30" s="28">
        <v>0</v>
      </c>
      <c r="I30" s="28">
        <v>0</v>
      </c>
      <c r="J30" s="28" t="s">
        <v>82</v>
      </c>
      <c r="K30" s="2"/>
      <c r="O30" s="31"/>
      <c r="P30" s="31"/>
      <c r="Q30" s="31"/>
    </row>
    <row r="31" spans="1:18" ht="196.9" hidden="1" customHeight="1" x14ac:dyDescent="0.25">
      <c r="A31" s="7" t="s">
        <v>116</v>
      </c>
      <c r="B31" s="28" t="s">
        <v>44</v>
      </c>
      <c r="C31" s="28" t="s">
        <v>62</v>
      </c>
      <c r="D31" s="32">
        <f t="shared" si="1"/>
        <v>0</v>
      </c>
      <c r="E31" s="28">
        <v>0</v>
      </c>
      <c r="F31" s="28"/>
      <c r="G31" s="12">
        <v>0</v>
      </c>
      <c r="H31" s="12">
        <v>0</v>
      </c>
      <c r="I31" s="28">
        <v>0</v>
      </c>
      <c r="J31" s="28" t="s">
        <v>82</v>
      </c>
      <c r="K31" s="2"/>
      <c r="O31" s="31"/>
      <c r="P31" s="31"/>
      <c r="Q31" s="31"/>
    </row>
    <row r="32" spans="1:18" ht="137.44999999999999" hidden="1" customHeight="1" x14ac:dyDescent="0.25">
      <c r="A32" s="7" t="s">
        <v>103</v>
      </c>
      <c r="B32" s="28" t="s">
        <v>44</v>
      </c>
      <c r="C32" s="28" t="s">
        <v>62</v>
      </c>
      <c r="D32" s="32">
        <f t="shared" si="1"/>
        <v>0</v>
      </c>
      <c r="E32" s="28"/>
      <c r="F32" s="28"/>
      <c r="G32" s="28">
        <v>0</v>
      </c>
      <c r="H32" s="28">
        <v>0</v>
      </c>
      <c r="I32" s="28">
        <v>0</v>
      </c>
      <c r="J32" s="28" t="s">
        <v>82</v>
      </c>
      <c r="K32" s="2"/>
      <c r="O32" s="31"/>
      <c r="P32" s="31"/>
      <c r="Q32" s="31"/>
    </row>
    <row r="33" spans="1:19" ht="1.1499999999999999" hidden="1" customHeight="1" x14ac:dyDescent="0.25">
      <c r="A33" s="7" t="s">
        <v>122</v>
      </c>
      <c r="B33" s="28" t="s">
        <v>44</v>
      </c>
      <c r="C33" s="28" t="s">
        <v>62</v>
      </c>
      <c r="D33" s="39">
        <f t="shared" si="1"/>
        <v>0</v>
      </c>
      <c r="E33" s="28"/>
      <c r="F33" s="28"/>
      <c r="G33" s="28">
        <v>0</v>
      </c>
      <c r="H33" s="41">
        <v>0</v>
      </c>
      <c r="I33" s="28"/>
      <c r="J33" s="28" t="s">
        <v>82</v>
      </c>
      <c r="K33" s="2"/>
      <c r="O33" s="31"/>
      <c r="P33" s="31"/>
      <c r="Q33" s="31"/>
    </row>
    <row r="34" spans="1:19" ht="203.25" customHeight="1" x14ac:dyDescent="0.25">
      <c r="A34" s="8" t="s">
        <v>67</v>
      </c>
      <c r="B34" s="28" t="s">
        <v>44</v>
      </c>
      <c r="C34" s="28" t="s">
        <v>62</v>
      </c>
      <c r="D34" s="61">
        <f t="shared" si="1"/>
        <v>3613084.94</v>
      </c>
      <c r="E34" s="62">
        <v>3613084.94</v>
      </c>
      <c r="F34" s="62">
        <v>0</v>
      </c>
      <c r="G34" s="63">
        <v>0</v>
      </c>
      <c r="H34" s="42"/>
      <c r="I34" s="51"/>
      <c r="J34" s="28" t="s">
        <v>82</v>
      </c>
      <c r="K34" s="113"/>
      <c r="L34" s="113"/>
      <c r="M34" s="113"/>
      <c r="N34" s="113"/>
      <c r="O34" s="97" t="s">
        <v>151</v>
      </c>
      <c r="P34" s="97"/>
      <c r="Q34" s="97"/>
      <c r="R34" s="3"/>
      <c r="S34" s="3"/>
    </row>
    <row r="35" spans="1:19" ht="0.6" hidden="1" customHeight="1" x14ac:dyDescent="0.25">
      <c r="A35" s="115" t="s">
        <v>25</v>
      </c>
      <c r="B35" s="115"/>
      <c r="C35" s="115"/>
      <c r="D35" s="115"/>
      <c r="E35" s="115"/>
      <c r="F35" s="115"/>
      <c r="G35" s="115"/>
      <c r="H35" s="115"/>
      <c r="I35" s="115"/>
      <c r="J35" s="115"/>
      <c r="K35" s="2"/>
    </row>
    <row r="36" spans="1:19" ht="165" hidden="1" customHeight="1" x14ac:dyDescent="0.25">
      <c r="A36" s="28" t="s">
        <v>123</v>
      </c>
      <c r="B36" s="28" t="s">
        <v>133</v>
      </c>
      <c r="C36" s="28" t="s">
        <v>62</v>
      </c>
      <c r="D36" s="32">
        <f>E36+F36+G36+H36+I36</f>
        <v>0</v>
      </c>
      <c r="E36" s="12">
        <v>0</v>
      </c>
      <c r="F36" s="12">
        <v>0</v>
      </c>
      <c r="G36" s="28">
        <v>0</v>
      </c>
      <c r="H36" s="28"/>
      <c r="I36" s="51"/>
      <c r="J36" s="28" t="s">
        <v>72</v>
      </c>
      <c r="K36" s="2"/>
      <c r="O36" s="100" t="s">
        <v>41</v>
      </c>
      <c r="P36" s="100"/>
      <c r="Q36" s="100"/>
    </row>
    <row r="37" spans="1:19" ht="147.6" hidden="1" customHeight="1" x14ac:dyDescent="0.25">
      <c r="A37" s="7" t="s">
        <v>45</v>
      </c>
      <c r="B37" s="28" t="s">
        <v>44</v>
      </c>
      <c r="C37" s="28" t="s">
        <v>5</v>
      </c>
      <c r="D37" s="32">
        <f t="shared" ref="D37:D48" si="2">E37+F37+G37+H37+I37</f>
        <v>0</v>
      </c>
      <c r="E37" s="28"/>
      <c r="F37" s="28"/>
      <c r="G37" s="28">
        <v>0</v>
      </c>
      <c r="H37" s="28">
        <v>0</v>
      </c>
      <c r="I37" s="49">
        <v>0</v>
      </c>
      <c r="J37" s="28" t="s">
        <v>82</v>
      </c>
      <c r="K37" s="2"/>
      <c r="O37" s="33"/>
      <c r="P37" s="33"/>
      <c r="Q37" s="33"/>
    </row>
    <row r="38" spans="1:19" ht="1.1499999999999999" hidden="1" customHeight="1" x14ac:dyDescent="0.25">
      <c r="A38" s="28" t="s">
        <v>52</v>
      </c>
      <c r="B38" s="28" t="s">
        <v>42</v>
      </c>
      <c r="C38" s="28" t="s">
        <v>62</v>
      </c>
      <c r="D38" s="32">
        <f t="shared" si="2"/>
        <v>0</v>
      </c>
      <c r="E38" s="28">
        <f>E39+E40+E41+E42</f>
        <v>0</v>
      </c>
      <c r="F38" s="28">
        <f t="shared" ref="F38:I38" si="3">F39+F40+F41+F42</f>
        <v>0</v>
      </c>
      <c r="G38" s="28">
        <v>0</v>
      </c>
      <c r="H38" s="28">
        <f t="shared" si="3"/>
        <v>0</v>
      </c>
      <c r="I38" s="49">
        <f t="shared" si="3"/>
        <v>0</v>
      </c>
      <c r="J38" s="28" t="s">
        <v>72</v>
      </c>
      <c r="K38" s="2"/>
      <c r="O38" s="33"/>
      <c r="P38" s="33"/>
      <c r="Q38" s="33"/>
    </row>
    <row r="39" spans="1:19" ht="90" hidden="1" x14ac:dyDescent="0.25">
      <c r="A39" s="7" t="s">
        <v>53</v>
      </c>
      <c r="B39" s="28" t="s">
        <v>44</v>
      </c>
      <c r="C39" s="28" t="s">
        <v>62</v>
      </c>
      <c r="D39" s="32">
        <f t="shared" si="2"/>
        <v>0</v>
      </c>
      <c r="E39" s="28">
        <v>0</v>
      </c>
      <c r="F39" s="28"/>
      <c r="G39" s="28">
        <v>0</v>
      </c>
      <c r="H39" s="28">
        <v>0</v>
      </c>
      <c r="I39" s="49">
        <v>0</v>
      </c>
      <c r="J39" s="28" t="s">
        <v>82</v>
      </c>
      <c r="K39" s="113"/>
      <c r="L39" s="113"/>
      <c r="M39" s="113"/>
      <c r="N39" s="113"/>
    </row>
    <row r="40" spans="1:19" ht="132" hidden="1" customHeight="1" x14ac:dyDescent="0.25">
      <c r="A40" s="7" t="s">
        <v>54</v>
      </c>
      <c r="B40" s="28" t="s">
        <v>44</v>
      </c>
      <c r="C40" s="28" t="s">
        <v>62</v>
      </c>
      <c r="D40" s="32">
        <f t="shared" si="2"/>
        <v>0</v>
      </c>
      <c r="E40" s="28"/>
      <c r="F40" s="28"/>
      <c r="G40" s="28">
        <v>0</v>
      </c>
      <c r="H40" s="28">
        <v>0</v>
      </c>
      <c r="I40" s="49">
        <v>0</v>
      </c>
      <c r="J40" s="28" t="s">
        <v>82</v>
      </c>
      <c r="K40" s="35"/>
      <c r="L40" s="35"/>
      <c r="M40" s="35"/>
      <c r="N40" s="35"/>
      <c r="O40" s="33"/>
      <c r="P40" s="33"/>
      <c r="Q40" s="33"/>
    </row>
    <row r="41" spans="1:19" ht="0.6" hidden="1" customHeight="1" x14ac:dyDescent="0.25">
      <c r="A41" s="7" t="s">
        <v>48</v>
      </c>
      <c r="B41" s="28" t="s">
        <v>44</v>
      </c>
      <c r="C41" s="28" t="s">
        <v>62</v>
      </c>
      <c r="D41" s="32">
        <f t="shared" si="2"/>
        <v>0</v>
      </c>
      <c r="E41" s="28"/>
      <c r="F41" s="28"/>
      <c r="G41" s="28">
        <v>0</v>
      </c>
      <c r="H41" s="28">
        <v>0</v>
      </c>
      <c r="I41" s="49">
        <v>0</v>
      </c>
      <c r="J41" s="28" t="s">
        <v>72</v>
      </c>
      <c r="K41" s="35"/>
      <c r="L41" s="35"/>
      <c r="M41" s="35"/>
      <c r="N41" s="35"/>
      <c r="O41" s="33"/>
      <c r="P41" s="33"/>
      <c r="Q41" s="33"/>
    </row>
    <row r="42" spans="1:19" ht="139.15" hidden="1" customHeight="1" x14ac:dyDescent="0.25">
      <c r="A42" s="7" t="s">
        <v>49</v>
      </c>
      <c r="B42" s="28" t="s">
        <v>44</v>
      </c>
      <c r="C42" s="28" t="s">
        <v>62</v>
      </c>
      <c r="D42" s="32">
        <f t="shared" si="2"/>
        <v>0</v>
      </c>
      <c r="E42" s="28">
        <v>0</v>
      </c>
      <c r="F42" s="28"/>
      <c r="G42" s="28">
        <v>0</v>
      </c>
      <c r="H42" s="28">
        <v>0</v>
      </c>
      <c r="I42" s="49">
        <v>0</v>
      </c>
      <c r="J42" s="28" t="s">
        <v>82</v>
      </c>
      <c r="K42" s="113"/>
      <c r="L42" s="113"/>
      <c r="M42" s="113"/>
      <c r="N42" s="113"/>
      <c r="O42" s="100" t="s">
        <v>30</v>
      </c>
      <c r="P42" s="100"/>
      <c r="Q42" s="100"/>
    </row>
    <row r="43" spans="1:19" ht="0.6" customHeight="1" x14ac:dyDescent="0.25">
      <c r="A43" s="7" t="s">
        <v>43</v>
      </c>
      <c r="B43" s="28" t="s">
        <v>44</v>
      </c>
      <c r="C43" s="28" t="s">
        <v>5</v>
      </c>
      <c r="D43" s="32">
        <f t="shared" si="2"/>
        <v>0</v>
      </c>
      <c r="E43" s="28"/>
      <c r="F43" s="28"/>
      <c r="G43" s="28">
        <v>0</v>
      </c>
      <c r="H43" s="28">
        <v>0</v>
      </c>
      <c r="I43" s="49">
        <v>0</v>
      </c>
      <c r="J43" s="28" t="s">
        <v>82</v>
      </c>
      <c r="K43" s="35"/>
      <c r="L43" s="35"/>
      <c r="M43" s="35"/>
      <c r="N43" s="35"/>
      <c r="O43" s="33"/>
      <c r="P43" s="33"/>
      <c r="Q43" s="33"/>
    </row>
    <row r="44" spans="1:19" ht="49.5" hidden="1" customHeight="1" x14ac:dyDescent="0.25">
      <c r="A44" s="7" t="s">
        <v>47</v>
      </c>
      <c r="B44" s="28" t="s">
        <v>44</v>
      </c>
      <c r="C44" s="28" t="s">
        <v>62</v>
      </c>
      <c r="D44" s="32">
        <f t="shared" si="2"/>
        <v>0</v>
      </c>
      <c r="E44" s="28">
        <v>0</v>
      </c>
      <c r="F44" s="28">
        <v>0</v>
      </c>
      <c r="G44" s="28">
        <v>0</v>
      </c>
      <c r="H44" s="28">
        <v>0</v>
      </c>
      <c r="I44" s="49">
        <v>0</v>
      </c>
      <c r="J44" s="28" t="s">
        <v>82</v>
      </c>
      <c r="K44" s="35"/>
      <c r="L44" s="35"/>
      <c r="M44" s="35"/>
      <c r="N44" s="35"/>
      <c r="O44" s="33"/>
      <c r="P44" s="33"/>
      <c r="Q44" s="33"/>
    </row>
    <row r="45" spans="1:19" ht="27" customHeight="1" x14ac:dyDescent="0.25">
      <c r="A45" s="88" t="s">
        <v>157</v>
      </c>
      <c r="B45" s="89"/>
      <c r="C45" s="89"/>
      <c r="D45" s="89"/>
      <c r="E45" s="89"/>
      <c r="F45" s="89"/>
      <c r="G45" s="89"/>
      <c r="H45" s="89"/>
      <c r="I45" s="89"/>
      <c r="J45" s="90"/>
      <c r="K45" s="35"/>
      <c r="L45" s="35"/>
      <c r="M45" s="35"/>
      <c r="N45" s="35"/>
      <c r="O45" s="33"/>
      <c r="P45" s="33"/>
      <c r="Q45" s="33"/>
    </row>
    <row r="46" spans="1:19" ht="119.45" customHeight="1" x14ac:dyDescent="0.25">
      <c r="A46" s="8" t="s">
        <v>27</v>
      </c>
      <c r="B46" s="28" t="s">
        <v>133</v>
      </c>
      <c r="C46" s="28" t="s">
        <v>62</v>
      </c>
      <c r="D46" s="61">
        <f t="shared" si="2"/>
        <v>746032</v>
      </c>
      <c r="E46" s="62">
        <v>746032</v>
      </c>
      <c r="F46" s="62">
        <v>0</v>
      </c>
      <c r="G46" s="63">
        <v>0</v>
      </c>
      <c r="H46" s="42"/>
      <c r="I46" s="51"/>
      <c r="J46" s="28" t="s">
        <v>82</v>
      </c>
      <c r="K46" s="35"/>
      <c r="L46" s="35"/>
      <c r="M46" s="35"/>
      <c r="N46" s="35"/>
      <c r="O46" s="96" t="s">
        <v>112</v>
      </c>
      <c r="P46" s="96"/>
      <c r="Q46" s="96"/>
    </row>
    <row r="47" spans="1:19" ht="19.149999999999999" hidden="1" customHeight="1" x14ac:dyDescent="0.25">
      <c r="A47" s="104" t="s">
        <v>74</v>
      </c>
      <c r="B47" s="105"/>
      <c r="C47" s="105"/>
      <c r="D47" s="105"/>
      <c r="E47" s="105"/>
      <c r="F47" s="105"/>
      <c r="G47" s="105"/>
      <c r="H47" s="105"/>
      <c r="I47" s="105"/>
      <c r="J47" s="106"/>
      <c r="K47" s="35"/>
      <c r="L47" s="35"/>
      <c r="M47" s="35"/>
      <c r="N47" s="35"/>
      <c r="O47" s="29"/>
      <c r="P47" s="29"/>
      <c r="Q47" s="29"/>
    </row>
    <row r="48" spans="1:19" ht="122.45" hidden="1" customHeight="1" x14ac:dyDescent="0.25">
      <c r="A48" s="25" t="s">
        <v>35</v>
      </c>
      <c r="B48" s="24" t="s">
        <v>44</v>
      </c>
      <c r="C48" s="24" t="s">
        <v>5</v>
      </c>
      <c r="D48" s="30">
        <f t="shared" si="2"/>
        <v>0</v>
      </c>
      <c r="E48" s="24">
        <v>0</v>
      </c>
      <c r="F48" s="24">
        <v>0</v>
      </c>
      <c r="G48" s="24">
        <v>0</v>
      </c>
      <c r="H48" s="24"/>
      <c r="I48" s="24"/>
      <c r="J48" s="28" t="s">
        <v>82</v>
      </c>
      <c r="K48" s="35"/>
      <c r="L48" s="35"/>
      <c r="M48" s="35"/>
      <c r="N48" s="35"/>
      <c r="O48" s="29"/>
      <c r="P48" s="29"/>
      <c r="Q48" s="29"/>
    </row>
    <row r="49" spans="1:21" ht="18.75" x14ac:dyDescent="0.25">
      <c r="A49" s="110" t="s">
        <v>78</v>
      </c>
      <c r="B49" s="34"/>
      <c r="C49" s="34" t="s">
        <v>18</v>
      </c>
      <c r="D49" s="64">
        <f>D50+D51</f>
        <v>359160745.78999996</v>
      </c>
      <c r="E49" s="64">
        <f t="shared" ref="E49:H49" si="4">E50+E51</f>
        <v>128209302.78999999</v>
      </c>
      <c r="F49" s="64">
        <f t="shared" si="4"/>
        <v>112830640</v>
      </c>
      <c r="G49" s="64">
        <f t="shared" si="4"/>
        <v>118120803</v>
      </c>
      <c r="H49" s="20">
        <f t="shared" si="4"/>
        <v>0</v>
      </c>
      <c r="I49" s="52">
        <f>I50+I51</f>
        <v>0</v>
      </c>
      <c r="J49" s="85"/>
      <c r="K49" s="2"/>
    </row>
    <row r="50" spans="1:21" ht="18.75" x14ac:dyDescent="0.25">
      <c r="A50" s="110"/>
      <c r="B50" s="34"/>
      <c r="C50" s="34" t="s">
        <v>62</v>
      </c>
      <c r="D50" s="64">
        <f>E50+F50+G50+H50+I50</f>
        <v>145122855.78999999</v>
      </c>
      <c r="E50" s="64">
        <f>E15+E17+E19+E34+E46</f>
        <v>63162463.789999999</v>
      </c>
      <c r="F50" s="64">
        <f t="shared" ref="F50:G50" si="5">F15+F17+F19+F34+F46</f>
        <v>40980196</v>
      </c>
      <c r="G50" s="64">
        <f t="shared" si="5"/>
        <v>40980196</v>
      </c>
      <c r="H50" s="20">
        <f>H15+H16+H19+H22+H34+H36+H38+H39+H40+H41+H42+H44+H46</f>
        <v>0</v>
      </c>
      <c r="I50" s="52">
        <f>I15+I16+I19+I22+I34+I36+I38+I39+I40+I41+I42+I44+I46+I33+I24+I23+I17</f>
        <v>0</v>
      </c>
      <c r="J50" s="85"/>
      <c r="K50" s="2"/>
    </row>
    <row r="51" spans="1:21" ht="72" customHeight="1" x14ac:dyDescent="0.25">
      <c r="A51" s="111"/>
      <c r="B51" s="27"/>
      <c r="C51" s="27" t="s">
        <v>5</v>
      </c>
      <c r="D51" s="64">
        <f>E51+F51+G51+H51+I51</f>
        <v>214037890</v>
      </c>
      <c r="E51" s="65">
        <f>E14+E21+E37+E43+E48</f>
        <v>65046839</v>
      </c>
      <c r="F51" s="65">
        <f>F14</f>
        <v>71850444</v>
      </c>
      <c r="G51" s="65">
        <f>G14</f>
        <v>77140607</v>
      </c>
      <c r="H51" s="23">
        <f>H14+H21+H37+H43+H48</f>
        <v>0</v>
      </c>
      <c r="I51" s="53">
        <f>I14+I21+I37+I43+I48</f>
        <v>0</v>
      </c>
      <c r="J51" s="94"/>
      <c r="K51" s="2"/>
    </row>
    <row r="52" spans="1:21" ht="24.75" customHeight="1" x14ac:dyDescent="0.25">
      <c r="A52" s="86" t="s">
        <v>77</v>
      </c>
      <c r="B52" s="86"/>
      <c r="C52" s="86"/>
      <c r="D52" s="86"/>
      <c r="E52" s="86"/>
      <c r="F52" s="86"/>
      <c r="G52" s="86"/>
      <c r="H52" s="86"/>
      <c r="I52" s="86"/>
      <c r="J52" s="86"/>
      <c r="K52" s="2"/>
    </row>
    <row r="53" spans="1:21" ht="26.25" customHeight="1" x14ac:dyDescent="0.25">
      <c r="A53" s="87" t="s">
        <v>19</v>
      </c>
      <c r="B53" s="87"/>
      <c r="C53" s="87"/>
      <c r="D53" s="87"/>
      <c r="E53" s="87"/>
      <c r="F53" s="87"/>
      <c r="G53" s="87"/>
      <c r="H53" s="87"/>
      <c r="I53" s="87"/>
      <c r="J53" s="87"/>
      <c r="K53" s="2"/>
    </row>
    <row r="54" spans="1:21" ht="160.15" customHeight="1" x14ac:dyDescent="0.25">
      <c r="A54" s="7" t="s">
        <v>31</v>
      </c>
      <c r="B54" s="28" t="s">
        <v>133</v>
      </c>
      <c r="C54" s="28" t="s">
        <v>62</v>
      </c>
      <c r="D54" s="61">
        <f>E54+F54+G54</f>
        <v>272739005.19999999</v>
      </c>
      <c r="E54" s="62">
        <v>110585203.2</v>
      </c>
      <c r="F54" s="62">
        <v>81076901</v>
      </c>
      <c r="G54" s="62">
        <v>81076901</v>
      </c>
      <c r="H54" s="42"/>
      <c r="I54" s="28"/>
      <c r="J54" s="28" t="s">
        <v>82</v>
      </c>
      <c r="K54" s="97"/>
      <c r="L54" s="97"/>
      <c r="M54" s="97"/>
      <c r="N54" s="97"/>
      <c r="O54" s="97" t="s">
        <v>125</v>
      </c>
      <c r="P54" s="97"/>
      <c r="Q54" s="97"/>
      <c r="R54" s="3"/>
      <c r="S54" s="3"/>
      <c r="T54" s="3"/>
      <c r="U54" s="3"/>
    </row>
    <row r="55" spans="1:21" ht="183" customHeight="1" x14ac:dyDescent="0.25">
      <c r="A55" s="7" t="s">
        <v>152</v>
      </c>
      <c r="B55" s="28" t="s">
        <v>133</v>
      </c>
      <c r="C55" s="28" t="s">
        <v>62</v>
      </c>
      <c r="D55" s="61">
        <f>E55+F55+G55</f>
        <v>356851.8</v>
      </c>
      <c r="E55" s="62">
        <v>356851.8</v>
      </c>
      <c r="F55" s="62">
        <v>0</v>
      </c>
      <c r="G55" s="63">
        <v>0</v>
      </c>
      <c r="H55" s="42"/>
      <c r="I55" s="51"/>
      <c r="J55" s="28" t="s">
        <v>82</v>
      </c>
      <c r="K55" s="97"/>
      <c r="L55" s="97"/>
      <c r="M55" s="97"/>
      <c r="N55" s="97"/>
      <c r="O55" s="103" t="s">
        <v>119</v>
      </c>
      <c r="P55" s="103"/>
      <c r="Q55" s="103"/>
      <c r="R55" s="103"/>
    </row>
    <row r="56" spans="1:21" ht="102" hidden="1" customHeight="1" x14ac:dyDescent="0.25">
      <c r="A56" s="28" t="s">
        <v>144</v>
      </c>
      <c r="B56" s="28" t="s">
        <v>133</v>
      </c>
      <c r="C56" s="28" t="s">
        <v>62</v>
      </c>
      <c r="D56" s="62">
        <f>E56+F56+G56</f>
        <v>0</v>
      </c>
      <c r="E56" s="62">
        <v>0</v>
      </c>
      <c r="F56" s="62">
        <v>0</v>
      </c>
      <c r="G56" s="62">
        <v>0</v>
      </c>
      <c r="H56" s="28"/>
      <c r="I56" s="28"/>
      <c r="J56" s="28" t="s">
        <v>82</v>
      </c>
      <c r="K56" s="31"/>
      <c r="L56" s="31"/>
      <c r="M56" s="31"/>
      <c r="N56" s="31"/>
      <c r="O56" s="50"/>
      <c r="P56" s="50"/>
      <c r="Q56" s="50"/>
      <c r="R56" s="50"/>
    </row>
    <row r="57" spans="1:21" ht="86.45" hidden="1" customHeight="1" x14ac:dyDescent="0.25">
      <c r="A57" s="8" t="s">
        <v>127</v>
      </c>
      <c r="B57" s="28" t="s">
        <v>133</v>
      </c>
      <c r="C57" s="28" t="s">
        <v>62</v>
      </c>
      <c r="D57" s="62">
        <f>E57+F57+G57</f>
        <v>0</v>
      </c>
      <c r="E57" s="62">
        <v>0</v>
      </c>
      <c r="F57" s="62">
        <v>0</v>
      </c>
      <c r="G57" s="62">
        <v>0</v>
      </c>
      <c r="H57" s="28"/>
      <c r="I57" s="12"/>
      <c r="J57" s="28" t="s">
        <v>82</v>
      </c>
      <c r="K57" s="31"/>
      <c r="L57" s="31"/>
      <c r="M57" s="31"/>
      <c r="N57" s="31"/>
      <c r="O57" s="31">
        <v>32</v>
      </c>
      <c r="P57" s="31"/>
      <c r="Q57" s="31"/>
      <c r="R57" s="31"/>
    </row>
    <row r="58" spans="1:21" ht="168" customHeight="1" x14ac:dyDescent="0.25">
      <c r="A58" s="8" t="s">
        <v>9</v>
      </c>
      <c r="B58" s="28" t="s">
        <v>133</v>
      </c>
      <c r="C58" s="28" t="s">
        <v>5</v>
      </c>
      <c r="D58" s="62">
        <f t="shared" ref="D58" si="6">E58+F58+G58</f>
        <v>685792556</v>
      </c>
      <c r="E58" s="62">
        <v>208006363</v>
      </c>
      <c r="F58" s="62">
        <v>230263856</v>
      </c>
      <c r="G58" s="62">
        <v>247522337</v>
      </c>
      <c r="H58" s="28"/>
      <c r="I58" s="28"/>
      <c r="J58" s="28" t="s">
        <v>82</v>
      </c>
      <c r="K58" s="31"/>
      <c r="L58" s="31"/>
      <c r="M58" s="31"/>
      <c r="N58" s="31"/>
      <c r="O58" s="31"/>
      <c r="P58" s="31"/>
      <c r="Q58" s="31"/>
      <c r="R58" s="31"/>
    </row>
    <row r="59" spans="1:21" ht="28.15" customHeight="1" x14ac:dyDescent="0.25">
      <c r="A59" s="88" t="s">
        <v>159</v>
      </c>
      <c r="B59" s="89"/>
      <c r="C59" s="89"/>
      <c r="D59" s="89"/>
      <c r="E59" s="89"/>
      <c r="F59" s="89"/>
      <c r="G59" s="89"/>
      <c r="H59" s="89"/>
      <c r="I59" s="89"/>
      <c r="J59" s="90"/>
      <c r="K59" s="31"/>
      <c r="L59" s="31"/>
      <c r="M59" s="31"/>
      <c r="N59" s="31"/>
      <c r="O59" s="31"/>
      <c r="P59" s="31"/>
      <c r="Q59" s="31"/>
      <c r="R59" s="31"/>
    </row>
    <row r="60" spans="1:21" ht="197.25" customHeight="1" x14ac:dyDescent="0.25">
      <c r="A60" s="8" t="s">
        <v>158</v>
      </c>
      <c r="B60" s="28" t="s">
        <v>133</v>
      </c>
      <c r="C60" s="28" t="s">
        <v>40</v>
      </c>
      <c r="D60" s="81">
        <f t="shared" ref="D60:D67" si="7">E60+F60+G60</f>
        <v>8354557.3200000003</v>
      </c>
      <c r="E60" s="81">
        <v>2751591.63</v>
      </c>
      <c r="F60" s="81">
        <v>2782674</v>
      </c>
      <c r="G60" s="81">
        <v>2820291.69</v>
      </c>
      <c r="H60" s="42"/>
      <c r="I60" s="28"/>
      <c r="J60" s="28" t="s">
        <v>82</v>
      </c>
      <c r="K60" s="31"/>
      <c r="L60" s="31"/>
      <c r="M60" s="31"/>
      <c r="N60" s="31"/>
      <c r="O60" s="31"/>
      <c r="P60" s="31"/>
      <c r="Q60" s="31"/>
      <c r="R60" s="31"/>
    </row>
    <row r="61" spans="1:21" ht="166.5" customHeight="1" x14ac:dyDescent="0.25">
      <c r="A61" s="8" t="s">
        <v>71</v>
      </c>
      <c r="B61" s="28" t="s">
        <v>133</v>
      </c>
      <c r="C61" s="28" t="s">
        <v>40</v>
      </c>
      <c r="D61" s="62">
        <f t="shared" si="7"/>
        <v>83299320</v>
      </c>
      <c r="E61" s="62">
        <v>27686880</v>
      </c>
      <c r="F61" s="62">
        <v>27686880</v>
      </c>
      <c r="G61" s="62">
        <v>27925560</v>
      </c>
      <c r="H61" s="43"/>
      <c r="I61" s="51"/>
      <c r="J61" s="28" t="s">
        <v>82</v>
      </c>
      <c r="O61" s="33">
        <v>16848</v>
      </c>
    </row>
    <row r="62" spans="1:21" ht="101.25" customHeight="1" x14ac:dyDescent="0.25">
      <c r="A62" s="8" t="s">
        <v>35</v>
      </c>
      <c r="B62" s="28" t="s">
        <v>133</v>
      </c>
      <c r="C62" s="28" t="s">
        <v>5</v>
      </c>
      <c r="D62" s="61">
        <f>E62+F62+G62</f>
        <v>2410000</v>
      </c>
      <c r="E62" s="62">
        <v>2410000</v>
      </c>
      <c r="F62" s="62">
        <v>0</v>
      </c>
      <c r="G62" s="62">
        <v>0</v>
      </c>
      <c r="H62" s="44"/>
      <c r="I62" s="54"/>
      <c r="J62" s="28" t="s">
        <v>82</v>
      </c>
      <c r="O62" s="33"/>
    </row>
    <row r="63" spans="1:21" ht="25.9" customHeight="1" x14ac:dyDescent="0.25">
      <c r="A63" s="91" t="s">
        <v>24</v>
      </c>
      <c r="B63" s="91"/>
      <c r="C63" s="91"/>
      <c r="D63" s="91"/>
      <c r="E63" s="91"/>
      <c r="F63" s="91"/>
      <c r="G63" s="91"/>
      <c r="H63" s="91"/>
      <c r="I63" s="91"/>
      <c r="J63" s="91"/>
    </row>
    <row r="64" spans="1:21" ht="141" customHeight="1" x14ac:dyDescent="0.25">
      <c r="A64" s="38" t="s">
        <v>101</v>
      </c>
      <c r="B64" s="28" t="s">
        <v>133</v>
      </c>
      <c r="C64" s="28" t="s">
        <v>5</v>
      </c>
      <c r="D64" s="62">
        <f t="shared" si="7"/>
        <v>24337200</v>
      </c>
      <c r="E64" s="62">
        <v>8112400</v>
      </c>
      <c r="F64" s="62">
        <v>8112400</v>
      </c>
      <c r="G64" s="62">
        <v>8112400</v>
      </c>
      <c r="H64" s="42"/>
      <c r="I64" s="51"/>
      <c r="J64" s="28" t="s">
        <v>82</v>
      </c>
      <c r="O64" s="5" t="s">
        <v>34</v>
      </c>
    </row>
    <row r="65" spans="1:18" ht="144.75" customHeight="1" x14ac:dyDescent="0.25">
      <c r="A65" s="38" t="s">
        <v>101</v>
      </c>
      <c r="B65" s="28" t="s">
        <v>44</v>
      </c>
      <c r="C65" s="28" t="s">
        <v>40</v>
      </c>
      <c r="D65" s="62">
        <f t="shared" si="7"/>
        <v>42765200</v>
      </c>
      <c r="E65" s="62">
        <v>15261750</v>
      </c>
      <c r="F65" s="62">
        <v>13985900</v>
      </c>
      <c r="G65" s="62">
        <v>13517550</v>
      </c>
      <c r="H65" s="43"/>
      <c r="I65" s="51"/>
      <c r="J65" s="28" t="s">
        <v>82</v>
      </c>
      <c r="O65" s="5">
        <v>14796.8</v>
      </c>
      <c r="P65" s="26"/>
    </row>
    <row r="66" spans="1:18" ht="15.75" hidden="1" customHeight="1" x14ac:dyDescent="0.25">
      <c r="A66" s="38"/>
      <c r="B66" s="28"/>
      <c r="C66" s="28"/>
      <c r="D66" s="62">
        <f t="shared" si="7"/>
        <v>0</v>
      </c>
      <c r="E66" s="62"/>
      <c r="F66" s="62"/>
      <c r="G66" s="63"/>
      <c r="H66" s="42"/>
      <c r="I66" s="28"/>
      <c r="J66" s="28"/>
      <c r="O66" s="5"/>
      <c r="P66" s="26"/>
    </row>
    <row r="67" spans="1:18" ht="120" customHeight="1" x14ac:dyDescent="0.25">
      <c r="A67" s="8" t="s">
        <v>124</v>
      </c>
      <c r="B67" s="28" t="s">
        <v>133</v>
      </c>
      <c r="C67" s="28" t="s">
        <v>62</v>
      </c>
      <c r="D67" s="62">
        <f t="shared" si="7"/>
        <v>2703977</v>
      </c>
      <c r="E67" s="62">
        <v>2703977</v>
      </c>
      <c r="F67" s="62">
        <v>0</v>
      </c>
      <c r="G67" s="63">
        <v>0</v>
      </c>
      <c r="H67" s="42"/>
      <c r="I67" s="28"/>
      <c r="J67" s="28" t="s">
        <v>82</v>
      </c>
      <c r="O67" s="96"/>
      <c r="P67" s="96"/>
      <c r="Q67" s="96"/>
    </row>
    <row r="68" spans="1:18" ht="0.6" hidden="1" customHeight="1" x14ac:dyDescent="0.25">
      <c r="A68" s="115" t="s">
        <v>20</v>
      </c>
      <c r="B68" s="115"/>
      <c r="C68" s="115"/>
      <c r="D68" s="115"/>
      <c r="E68" s="115"/>
      <c r="F68" s="115"/>
      <c r="G68" s="115"/>
      <c r="H68" s="115"/>
      <c r="I68" s="115"/>
      <c r="J68" s="115"/>
    </row>
    <row r="69" spans="1:18" ht="1.1499999999999999" hidden="1" customHeight="1" x14ac:dyDescent="0.25">
      <c r="A69" s="7" t="s">
        <v>69</v>
      </c>
      <c r="B69" s="28" t="s">
        <v>133</v>
      </c>
      <c r="C69" s="28" t="s">
        <v>5</v>
      </c>
      <c r="D69" s="32">
        <f>E69+F69+G69+H69+I69</f>
        <v>0</v>
      </c>
      <c r="E69" s="28">
        <v>0</v>
      </c>
      <c r="F69" s="28"/>
      <c r="G69" s="28"/>
      <c r="H69" s="28"/>
      <c r="I69" s="28"/>
      <c r="J69" s="28" t="s">
        <v>82</v>
      </c>
      <c r="O69" s="97" t="s">
        <v>5</v>
      </c>
      <c r="P69" s="97"/>
      <c r="Q69" s="97"/>
      <c r="R69" s="97"/>
    </row>
    <row r="70" spans="1:18" ht="231.6" hidden="1" customHeight="1" x14ac:dyDescent="0.25">
      <c r="A70" s="7" t="s">
        <v>70</v>
      </c>
      <c r="B70" s="28" t="s">
        <v>133</v>
      </c>
      <c r="C70" s="28" t="s">
        <v>62</v>
      </c>
      <c r="D70" s="32">
        <f>E70+F70+G70+H70+I70</f>
        <v>0</v>
      </c>
      <c r="E70" s="39">
        <f>E78+E82</f>
        <v>0</v>
      </c>
      <c r="F70" s="32">
        <v>0</v>
      </c>
      <c r="G70" s="32">
        <v>0</v>
      </c>
      <c r="H70" s="32"/>
      <c r="I70" s="32"/>
      <c r="J70" s="94" t="s">
        <v>72</v>
      </c>
      <c r="O70" s="97" t="s">
        <v>38</v>
      </c>
      <c r="P70" s="97"/>
      <c r="Q70" s="97"/>
      <c r="R70" s="31"/>
    </row>
    <row r="71" spans="1:18" ht="73.900000000000006" hidden="1" customHeight="1" x14ac:dyDescent="0.25">
      <c r="A71" s="7" t="s">
        <v>117</v>
      </c>
      <c r="B71" s="28" t="s">
        <v>44</v>
      </c>
      <c r="C71" s="28" t="s">
        <v>62</v>
      </c>
      <c r="D71" s="32">
        <f t="shared" ref="D71:D89" si="8">E71+F71+G71+H71+I71</f>
        <v>0</v>
      </c>
      <c r="E71" s="57"/>
      <c r="F71" s="28">
        <v>0</v>
      </c>
      <c r="G71" s="28">
        <v>0</v>
      </c>
      <c r="H71" s="28">
        <v>0</v>
      </c>
      <c r="I71" s="28">
        <v>0</v>
      </c>
      <c r="J71" s="108"/>
      <c r="O71" s="31"/>
      <c r="P71" s="31"/>
      <c r="Q71" s="31"/>
      <c r="R71" s="31"/>
    </row>
    <row r="72" spans="1:18" ht="73.900000000000006" hidden="1" customHeight="1" x14ac:dyDescent="0.25">
      <c r="A72" s="7" t="s">
        <v>100</v>
      </c>
      <c r="B72" s="28" t="s">
        <v>44</v>
      </c>
      <c r="C72" s="28" t="s">
        <v>62</v>
      </c>
      <c r="D72" s="32">
        <f t="shared" si="8"/>
        <v>0</v>
      </c>
      <c r="E72" s="57"/>
      <c r="F72" s="28"/>
      <c r="G72" s="28">
        <v>0</v>
      </c>
      <c r="H72" s="28">
        <v>0</v>
      </c>
      <c r="I72" s="28">
        <v>0</v>
      </c>
      <c r="J72" s="108"/>
      <c r="O72" s="31"/>
      <c r="P72" s="31"/>
      <c r="Q72" s="31"/>
      <c r="R72" s="31"/>
    </row>
    <row r="73" spans="1:18" ht="64.150000000000006" hidden="1" customHeight="1" x14ac:dyDescent="0.25">
      <c r="A73" s="7" t="s">
        <v>99</v>
      </c>
      <c r="B73" s="28" t="s">
        <v>44</v>
      </c>
      <c r="C73" s="28" t="s">
        <v>62</v>
      </c>
      <c r="D73" s="32">
        <f t="shared" si="8"/>
        <v>0</v>
      </c>
      <c r="E73" s="57"/>
      <c r="F73" s="28"/>
      <c r="G73" s="28">
        <v>0</v>
      </c>
      <c r="H73" s="28">
        <v>0</v>
      </c>
      <c r="I73" s="28">
        <v>0</v>
      </c>
      <c r="J73" s="108"/>
      <c r="O73" s="31"/>
      <c r="P73" s="31"/>
      <c r="Q73" s="31"/>
      <c r="R73" s="31"/>
    </row>
    <row r="74" spans="1:18" ht="64.150000000000006" hidden="1" customHeight="1" x14ac:dyDescent="0.25">
      <c r="A74" s="7" t="s">
        <v>98</v>
      </c>
      <c r="B74" s="28" t="s">
        <v>44</v>
      </c>
      <c r="C74" s="28" t="s">
        <v>62</v>
      </c>
      <c r="D74" s="32">
        <f t="shared" si="8"/>
        <v>0</v>
      </c>
      <c r="E74" s="57"/>
      <c r="F74" s="28"/>
      <c r="G74" s="28">
        <v>0</v>
      </c>
      <c r="H74" s="28">
        <v>0</v>
      </c>
      <c r="I74" s="28">
        <v>0</v>
      </c>
      <c r="J74" s="108"/>
      <c r="O74" s="31"/>
      <c r="P74" s="31"/>
      <c r="Q74" s="31"/>
      <c r="R74" s="31"/>
    </row>
    <row r="75" spans="1:18" ht="90.6" hidden="1" customHeight="1" x14ac:dyDescent="0.25">
      <c r="A75" s="7" t="s">
        <v>104</v>
      </c>
      <c r="B75" s="28" t="s">
        <v>44</v>
      </c>
      <c r="C75" s="28" t="s">
        <v>62</v>
      </c>
      <c r="D75" s="32">
        <f t="shared" si="8"/>
        <v>0</v>
      </c>
      <c r="E75" s="57"/>
      <c r="F75" s="28"/>
      <c r="G75" s="28">
        <v>0</v>
      </c>
      <c r="H75" s="28">
        <v>0</v>
      </c>
      <c r="I75" s="28">
        <v>0</v>
      </c>
      <c r="J75" s="108"/>
      <c r="O75" s="31"/>
      <c r="P75" s="31"/>
      <c r="Q75" s="31"/>
      <c r="R75" s="31"/>
    </row>
    <row r="76" spans="1:18" ht="13.9" hidden="1" customHeight="1" x14ac:dyDescent="0.25">
      <c r="A76" s="7"/>
      <c r="B76" s="28" t="s">
        <v>44</v>
      </c>
      <c r="C76" s="28" t="s">
        <v>62</v>
      </c>
      <c r="D76" s="32">
        <f t="shared" si="8"/>
        <v>0</v>
      </c>
      <c r="E76" s="57"/>
      <c r="F76" s="28"/>
      <c r="G76" s="28"/>
      <c r="H76" s="28"/>
      <c r="I76" s="28"/>
      <c r="J76" s="108"/>
      <c r="O76" s="31" t="s">
        <v>64</v>
      </c>
      <c r="P76" s="31"/>
      <c r="Q76" s="31"/>
      <c r="R76" s="31"/>
    </row>
    <row r="77" spans="1:18" ht="73.150000000000006" hidden="1" customHeight="1" x14ac:dyDescent="0.25">
      <c r="A77" s="7" t="s">
        <v>97</v>
      </c>
      <c r="B77" s="28" t="s">
        <v>44</v>
      </c>
      <c r="C77" s="28" t="s">
        <v>62</v>
      </c>
      <c r="D77" s="32">
        <f t="shared" si="8"/>
        <v>0</v>
      </c>
      <c r="E77" s="57"/>
      <c r="F77" s="28">
        <v>0</v>
      </c>
      <c r="G77" s="28">
        <v>0</v>
      </c>
      <c r="H77" s="28">
        <v>0</v>
      </c>
      <c r="I77" s="28">
        <v>0</v>
      </c>
      <c r="J77" s="108"/>
      <c r="O77" s="31"/>
      <c r="P77" s="31"/>
      <c r="Q77" s="31"/>
      <c r="R77" s="31"/>
    </row>
    <row r="78" spans="1:18" ht="73.900000000000006" hidden="1" customHeight="1" x14ac:dyDescent="0.25">
      <c r="A78" s="7" t="s">
        <v>143</v>
      </c>
      <c r="B78" s="28" t="s">
        <v>133</v>
      </c>
      <c r="C78" s="28" t="s">
        <v>62</v>
      </c>
      <c r="D78" s="32">
        <f t="shared" si="8"/>
        <v>0</v>
      </c>
      <c r="E78" s="12">
        <v>0</v>
      </c>
      <c r="F78" s="28">
        <v>0</v>
      </c>
      <c r="G78" s="28">
        <v>0</v>
      </c>
      <c r="H78" s="28">
        <v>0</v>
      </c>
      <c r="I78" s="28">
        <v>0</v>
      </c>
      <c r="J78" s="108"/>
      <c r="O78" s="31" t="s">
        <v>65</v>
      </c>
      <c r="P78" s="31"/>
      <c r="Q78" s="31"/>
      <c r="R78" s="31"/>
    </row>
    <row r="79" spans="1:18" ht="65.45" hidden="1" customHeight="1" x14ac:dyDescent="0.25">
      <c r="A79" s="7" t="s">
        <v>118</v>
      </c>
      <c r="B79" s="28" t="s">
        <v>44</v>
      </c>
      <c r="C79" s="28" t="s">
        <v>62</v>
      </c>
      <c r="D79" s="32">
        <f t="shared" si="8"/>
        <v>0</v>
      </c>
      <c r="E79" s="28"/>
      <c r="F79" s="28">
        <v>0</v>
      </c>
      <c r="G79" s="28">
        <v>0</v>
      </c>
      <c r="H79" s="41">
        <v>0</v>
      </c>
      <c r="I79" s="28">
        <v>0</v>
      </c>
      <c r="J79" s="108"/>
      <c r="O79" s="31" t="s">
        <v>66</v>
      </c>
      <c r="P79" s="31"/>
      <c r="Q79" s="31"/>
      <c r="R79" s="31"/>
    </row>
    <row r="80" spans="1:18" ht="1.1499999999999999" hidden="1" customHeight="1" x14ac:dyDescent="0.25">
      <c r="A80" s="7" t="s">
        <v>96</v>
      </c>
      <c r="B80" s="28" t="s">
        <v>133</v>
      </c>
      <c r="C80" s="28" t="s">
        <v>62</v>
      </c>
      <c r="D80" s="32">
        <f t="shared" si="8"/>
        <v>0</v>
      </c>
      <c r="E80" s="28">
        <v>0</v>
      </c>
      <c r="F80" s="28">
        <v>0</v>
      </c>
      <c r="G80" s="28">
        <v>0</v>
      </c>
      <c r="H80" s="28"/>
      <c r="I80" s="28"/>
      <c r="J80" s="108"/>
      <c r="O80" s="31"/>
      <c r="P80" s="31"/>
      <c r="Q80" s="31"/>
      <c r="R80" s="31"/>
    </row>
    <row r="81" spans="1:20" ht="74.45" hidden="1" customHeight="1" x14ac:dyDescent="0.25">
      <c r="A81" s="7" t="s">
        <v>95</v>
      </c>
      <c r="B81" s="28" t="s">
        <v>44</v>
      </c>
      <c r="C81" s="28" t="s">
        <v>62</v>
      </c>
      <c r="D81" s="32">
        <f t="shared" si="8"/>
        <v>0</v>
      </c>
      <c r="E81" s="28"/>
      <c r="F81" s="28">
        <v>0</v>
      </c>
      <c r="G81" s="28">
        <v>0</v>
      </c>
      <c r="H81" s="28">
        <v>0</v>
      </c>
      <c r="I81" s="28">
        <v>0</v>
      </c>
      <c r="J81" s="108"/>
      <c r="O81" s="31"/>
      <c r="P81" s="31"/>
      <c r="Q81" s="31"/>
      <c r="R81" s="31"/>
    </row>
    <row r="82" spans="1:20" ht="77.45" hidden="1" customHeight="1" x14ac:dyDescent="0.25">
      <c r="A82" s="7" t="s">
        <v>142</v>
      </c>
      <c r="B82" s="28" t="s">
        <v>133</v>
      </c>
      <c r="C82" s="28" t="s">
        <v>62</v>
      </c>
      <c r="D82" s="32">
        <f t="shared" si="8"/>
        <v>0</v>
      </c>
      <c r="E82" s="12">
        <v>0</v>
      </c>
      <c r="F82" s="28">
        <v>0</v>
      </c>
      <c r="G82" s="28">
        <v>0</v>
      </c>
      <c r="H82" s="28">
        <v>0</v>
      </c>
      <c r="I82" s="28">
        <v>0</v>
      </c>
      <c r="J82" s="108"/>
      <c r="O82" s="31"/>
      <c r="P82" s="31"/>
      <c r="Q82" s="31"/>
      <c r="R82" s="31"/>
    </row>
    <row r="83" spans="1:20" ht="77.45" hidden="1" customHeight="1" x14ac:dyDescent="0.25">
      <c r="A83" s="7" t="s">
        <v>94</v>
      </c>
      <c r="B83" s="28" t="s">
        <v>44</v>
      </c>
      <c r="C83" s="28" t="s">
        <v>62</v>
      </c>
      <c r="D83" s="32">
        <f t="shared" si="8"/>
        <v>0</v>
      </c>
      <c r="E83" s="28"/>
      <c r="F83" s="28">
        <v>0</v>
      </c>
      <c r="G83" s="28">
        <v>0</v>
      </c>
      <c r="H83" s="28">
        <v>0</v>
      </c>
      <c r="I83" s="28">
        <v>0</v>
      </c>
      <c r="J83" s="108"/>
      <c r="O83" s="31"/>
      <c r="P83" s="31"/>
      <c r="Q83" s="31"/>
      <c r="R83" s="31"/>
    </row>
    <row r="84" spans="1:20" ht="65.45" hidden="1" customHeight="1" x14ac:dyDescent="0.25">
      <c r="A84" s="7" t="s">
        <v>93</v>
      </c>
      <c r="B84" s="28" t="s">
        <v>44</v>
      </c>
      <c r="C84" s="28" t="s">
        <v>62</v>
      </c>
      <c r="D84" s="32">
        <f t="shared" si="8"/>
        <v>0</v>
      </c>
      <c r="E84" s="28"/>
      <c r="F84" s="28">
        <v>0</v>
      </c>
      <c r="G84" s="28">
        <v>0</v>
      </c>
      <c r="H84" s="28">
        <v>0</v>
      </c>
      <c r="I84" s="28">
        <v>0</v>
      </c>
      <c r="J84" s="108"/>
      <c r="O84" s="31"/>
      <c r="P84" s="31"/>
      <c r="Q84" s="31"/>
      <c r="R84" s="31"/>
    </row>
    <row r="85" spans="1:20" ht="65.45" hidden="1" customHeight="1" x14ac:dyDescent="0.25">
      <c r="A85" s="7" t="s">
        <v>92</v>
      </c>
      <c r="B85" s="28" t="s">
        <v>44</v>
      </c>
      <c r="C85" s="28" t="s">
        <v>62</v>
      </c>
      <c r="D85" s="32">
        <f t="shared" si="8"/>
        <v>0</v>
      </c>
      <c r="E85" s="28"/>
      <c r="F85" s="28">
        <v>0</v>
      </c>
      <c r="G85" s="28">
        <v>0</v>
      </c>
      <c r="H85" s="28">
        <v>0</v>
      </c>
      <c r="I85" s="28">
        <v>0</v>
      </c>
      <c r="J85" s="108"/>
      <c r="O85" s="31"/>
      <c r="P85" s="31"/>
      <c r="Q85" s="31"/>
      <c r="R85" s="31"/>
    </row>
    <row r="86" spans="1:20" ht="77.45" hidden="1" customHeight="1" x14ac:dyDescent="0.25">
      <c r="A86" s="7" t="s">
        <v>91</v>
      </c>
      <c r="B86" s="28" t="s">
        <v>44</v>
      </c>
      <c r="C86" s="28" t="s">
        <v>62</v>
      </c>
      <c r="D86" s="32">
        <f t="shared" si="8"/>
        <v>0</v>
      </c>
      <c r="E86" s="28"/>
      <c r="F86" s="28">
        <v>0</v>
      </c>
      <c r="G86" s="28">
        <v>0</v>
      </c>
      <c r="H86" s="28">
        <v>0</v>
      </c>
      <c r="I86" s="28">
        <v>0</v>
      </c>
      <c r="J86" s="108"/>
      <c r="O86" s="31"/>
      <c r="P86" s="31"/>
      <c r="Q86" s="31"/>
      <c r="R86" s="31"/>
    </row>
    <row r="87" spans="1:20" ht="0.6" hidden="1" customHeight="1" x14ac:dyDescent="0.25">
      <c r="A87" s="7" t="s">
        <v>139</v>
      </c>
      <c r="B87" s="28" t="s">
        <v>133</v>
      </c>
      <c r="C87" s="28" t="s">
        <v>62</v>
      </c>
      <c r="D87" s="39">
        <f>E87+F87+G87+H87+I87</f>
        <v>0</v>
      </c>
      <c r="E87" s="28">
        <v>0</v>
      </c>
      <c r="F87" s="12">
        <v>0</v>
      </c>
      <c r="G87" s="42">
        <v>0</v>
      </c>
      <c r="H87" s="28"/>
      <c r="I87" s="28"/>
      <c r="J87" s="95"/>
      <c r="O87" s="31" t="s">
        <v>60</v>
      </c>
      <c r="P87" s="31"/>
      <c r="Q87" s="31"/>
      <c r="R87" s="31"/>
    </row>
    <row r="88" spans="1:20" ht="199.15" hidden="1" customHeight="1" x14ac:dyDescent="0.25">
      <c r="A88" s="7" t="s">
        <v>138</v>
      </c>
      <c r="B88" s="28" t="s">
        <v>133</v>
      </c>
      <c r="C88" s="28" t="s">
        <v>5</v>
      </c>
      <c r="D88" s="32">
        <f>E88+F88+G88+H88+I88</f>
        <v>0</v>
      </c>
      <c r="E88" s="28">
        <v>0</v>
      </c>
      <c r="F88" s="28">
        <v>0</v>
      </c>
      <c r="G88" s="42">
        <v>0</v>
      </c>
      <c r="H88" s="28"/>
      <c r="I88" s="28"/>
      <c r="J88" s="28" t="s">
        <v>82</v>
      </c>
      <c r="O88" s="31"/>
      <c r="P88" s="15"/>
      <c r="Q88" s="31"/>
      <c r="R88" s="31"/>
      <c r="T88" s="1" t="s">
        <v>55</v>
      </c>
    </row>
    <row r="89" spans="1:20" ht="286.14999999999998" hidden="1" customHeight="1" x14ac:dyDescent="0.25">
      <c r="A89" s="7" t="s">
        <v>107</v>
      </c>
      <c r="B89" s="28" t="s">
        <v>133</v>
      </c>
      <c r="C89" s="28" t="s">
        <v>40</v>
      </c>
      <c r="D89" s="32">
        <f t="shared" si="8"/>
        <v>0</v>
      </c>
      <c r="E89" s="28">
        <v>0</v>
      </c>
      <c r="F89" s="28">
        <v>0</v>
      </c>
      <c r="G89" s="42">
        <v>0</v>
      </c>
      <c r="H89" s="28"/>
      <c r="I89" s="28"/>
      <c r="J89" s="28" t="s">
        <v>82</v>
      </c>
      <c r="O89" s="31"/>
      <c r="P89" s="31"/>
      <c r="Q89" s="31"/>
      <c r="R89" s="31"/>
    </row>
    <row r="90" spans="1:20" ht="163.15" hidden="1" customHeight="1" x14ac:dyDescent="0.25">
      <c r="A90" s="7" t="s">
        <v>136</v>
      </c>
      <c r="B90" s="28" t="s">
        <v>133</v>
      </c>
      <c r="C90" s="28" t="s">
        <v>62</v>
      </c>
      <c r="D90" s="32">
        <f>E90+F90+G90+H90+I90</f>
        <v>0</v>
      </c>
      <c r="E90" s="28">
        <v>0</v>
      </c>
      <c r="F90" s="28">
        <v>0</v>
      </c>
      <c r="G90" s="42">
        <v>0</v>
      </c>
      <c r="H90" s="28"/>
      <c r="I90" s="28"/>
      <c r="J90" s="28" t="s">
        <v>82</v>
      </c>
      <c r="O90" s="97" t="s">
        <v>39</v>
      </c>
      <c r="P90" s="97"/>
      <c r="Q90" s="31"/>
      <c r="R90" s="31"/>
    </row>
    <row r="91" spans="1:20" ht="189" hidden="1" customHeight="1" x14ac:dyDescent="0.25">
      <c r="A91" s="48" t="s">
        <v>137</v>
      </c>
      <c r="B91" s="28" t="s">
        <v>133</v>
      </c>
      <c r="C91" s="28" t="s">
        <v>62</v>
      </c>
      <c r="D91" s="39">
        <f>E91+F91+G91+H91+I91</f>
        <v>0</v>
      </c>
      <c r="E91" s="47">
        <v>0</v>
      </c>
      <c r="F91" s="28">
        <v>0</v>
      </c>
      <c r="G91" s="42">
        <v>0</v>
      </c>
      <c r="H91" s="28"/>
      <c r="I91" s="12"/>
      <c r="J91" s="28" t="s">
        <v>82</v>
      </c>
      <c r="O91" s="31"/>
      <c r="P91" s="31"/>
      <c r="Q91" s="31"/>
      <c r="R91" s="31"/>
    </row>
    <row r="92" spans="1:20" ht="229.9" hidden="1" customHeight="1" x14ac:dyDescent="0.25">
      <c r="A92" s="11" t="s">
        <v>154</v>
      </c>
      <c r="B92" s="28" t="s">
        <v>133</v>
      </c>
      <c r="C92" s="28" t="s">
        <v>62</v>
      </c>
      <c r="D92" s="28">
        <f t="shared" ref="D92" si="9">E92+F92+G92</f>
        <v>0</v>
      </c>
      <c r="E92" s="47"/>
      <c r="F92" s="12">
        <v>0</v>
      </c>
      <c r="G92" s="28">
        <v>0</v>
      </c>
      <c r="H92" s="28"/>
      <c r="I92" s="51"/>
      <c r="J92" s="28" t="s">
        <v>82</v>
      </c>
      <c r="K92" s="109"/>
      <c r="L92" s="97"/>
      <c r="M92" s="97"/>
      <c r="N92" s="97"/>
      <c r="O92" s="103" t="s">
        <v>102</v>
      </c>
      <c r="P92" s="103"/>
      <c r="Q92" s="103"/>
      <c r="R92" s="103"/>
      <c r="S92" s="3"/>
    </row>
    <row r="93" spans="1:20" ht="34.15" customHeight="1" x14ac:dyDescent="0.25">
      <c r="A93" s="91" t="s">
        <v>25</v>
      </c>
      <c r="B93" s="91"/>
      <c r="C93" s="91"/>
      <c r="D93" s="91"/>
      <c r="E93" s="91"/>
      <c r="F93" s="91"/>
      <c r="G93" s="91"/>
      <c r="H93" s="91"/>
      <c r="I93" s="91"/>
      <c r="J93" s="91"/>
    </row>
    <row r="94" spans="1:20" ht="178.15" hidden="1" customHeight="1" x14ac:dyDescent="0.25">
      <c r="A94" s="7" t="s">
        <v>111</v>
      </c>
      <c r="B94" s="28" t="s">
        <v>44</v>
      </c>
      <c r="C94" s="28" t="s">
        <v>5</v>
      </c>
      <c r="D94" s="32">
        <f>E94+F94+G94+H94+I94</f>
        <v>0</v>
      </c>
      <c r="E94" s="32">
        <v>0</v>
      </c>
      <c r="F94" s="32">
        <v>0</v>
      </c>
      <c r="G94" s="28">
        <v>0</v>
      </c>
      <c r="H94" s="32">
        <v>0</v>
      </c>
      <c r="I94" s="32">
        <v>0</v>
      </c>
      <c r="J94" s="28" t="s">
        <v>82</v>
      </c>
    </row>
    <row r="95" spans="1:20" ht="106.9" hidden="1" customHeight="1" x14ac:dyDescent="0.25">
      <c r="A95" s="28" t="s">
        <v>52</v>
      </c>
      <c r="B95" s="94" t="s">
        <v>44</v>
      </c>
      <c r="C95" s="94" t="s">
        <v>62</v>
      </c>
      <c r="D95" s="32">
        <f t="shared" ref="D95:D102" si="10">E95+F95+G95+H95+I95</f>
        <v>0</v>
      </c>
      <c r="E95" s="32">
        <f>E96+E97+E98+E99+E100+E101+E102</f>
        <v>0</v>
      </c>
      <c r="F95" s="32">
        <f>F96+F97+F98+F99+F100+F101+F102</f>
        <v>0</v>
      </c>
      <c r="G95" s="39">
        <f t="shared" ref="G95:I95" si="11">G96+G97+G98+G99+G100+G101+G102</f>
        <v>0</v>
      </c>
      <c r="H95" s="32">
        <f t="shared" si="11"/>
        <v>0</v>
      </c>
      <c r="I95" s="32">
        <f t="shared" si="11"/>
        <v>0</v>
      </c>
      <c r="J95" s="94" t="s">
        <v>82</v>
      </c>
    </row>
    <row r="96" spans="1:20" ht="46.9" hidden="1" customHeight="1" x14ac:dyDescent="0.25">
      <c r="A96" s="16" t="s">
        <v>90</v>
      </c>
      <c r="B96" s="108"/>
      <c r="C96" s="108"/>
      <c r="D96" s="32">
        <f t="shared" si="10"/>
        <v>0</v>
      </c>
      <c r="E96" s="32"/>
      <c r="F96" s="28">
        <v>0</v>
      </c>
      <c r="G96" s="12">
        <v>0</v>
      </c>
      <c r="H96" s="12">
        <v>0</v>
      </c>
      <c r="I96" s="32">
        <v>0</v>
      </c>
      <c r="J96" s="108"/>
      <c r="O96" s="1" t="s">
        <v>61</v>
      </c>
    </row>
    <row r="97" spans="1:17" ht="48" hidden="1" customHeight="1" x14ac:dyDescent="0.25">
      <c r="A97" s="14" t="s">
        <v>56</v>
      </c>
      <c r="B97" s="108"/>
      <c r="C97" s="108"/>
      <c r="D97" s="32">
        <f t="shared" si="10"/>
        <v>0</v>
      </c>
      <c r="E97" s="32"/>
      <c r="F97" s="28">
        <v>0</v>
      </c>
      <c r="G97" s="28">
        <v>0</v>
      </c>
      <c r="H97" s="28">
        <v>0</v>
      </c>
      <c r="I97" s="32">
        <v>0</v>
      </c>
      <c r="J97" s="108"/>
    </row>
    <row r="98" spans="1:17" ht="48.6" hidden="1" customHeight="1" x14ac:dyDescent="0.25">
      <c r="A98" s="14" t="s">
        <v>89</v>
      </c>
      <c r="B98" s="108"/>
      <c r="C98" s="108"/>
      <c r="D98" s="32">
        <f t="shared" si="10"/>
        <v>0</v>
      </c>
      <c r="E98" s="32"/>
      <c r="F98" s="28">
        <v>0</v>
      </c>
      <c r="G98" s="28">
        <v>0</v>
      </c>
      <c r="H98" s="28">
        <v>0</v>
      </c>
      <c r="I98" s="32">
        <v>0</v>
      </c>
      <c r="J98" s="108"/>
    </row>
    <row r="99" spans="1:17" ht="42" hidden="1" customHeight="1" x14ac:dyDescent="0.25">
      <c r="A99" s="16" t="s">
        <v>88</v>
      </c>
      <c r="B99" s="108"/>
      <c r="C99" s="108"/>
      <c r="D99" s="32">
        <f t="shared" si="10"/>
        <v>0</v>
      </c>
      <c r="E99" s="32"/>
      <c r="F99" s="32">
        <v>0</v>
      </c>
      <c r="G99" s="28">
        <v>0</v>
      </c>
      <c r="H99" s="32">
        <v>0</v>
      </c>
      <c r="I99" s="32">
        <v>0</v>
      </c>
      <c r="J99" s="108"/>
    </row>
    <row r="100" spans="1:17" ht="38.450000000000003" hidden="1" customHeight="1" x14ac:dyDescent="0.25">
      <c r="A100" s="14" t="s">
        <v>87</v>
      </c>
      <c r="B100" s="108"/>
      <c r="C100" s="108"/>
      <c r="D100" s="32">
        <f t="shared" si="10"/>
        <v>0</v>
      </c>
      <c r="E100" s="32"/>
      <c r="F100" s="32">
        <v>0</v>
      </c>
      <c r="G100" s="28">
        <v>0</v>
      </c>
      <c r="H100" s="28">
        <v>0</v>
      </c>
      <c r="I100" s="32">
        <v>0</v>
      </c>
      <c r="J100" s="108"/>
    </row>
    <row r="101" spans="1:17" ht="38.450000000000003" hidden="1" customHeight="1" x14ac:dyDescent="0.25">
      <c r="A101" s="17" t="s">
        <v>86</v>
      </c>
      <c r="B101" s="108"/>
      <c r="C101" s="108"/>
      <c r="D101" s="32">
        <f t="shared" si="10"/>
        <v>0</v>
      </c>
      <c r="E101" s="32"/>
      <c r="F101" s="32">
        <v>0</v>
      </c>
      <c r="G101" s="32">
        <v>0</v>
      </c>
      <c r="H101" s="28">
        <v>0</v>
      </c>
      <c r="I101" s="32">
        <v>0</v>
      </c>
      <c r="J101" s="108"/>
    </row>
    <row r="102" spans="1:17" ht="36.6" hidden="1" customHeight="1" x14ac:dyDescent="0.25">
      <c r="A102" s="17" t="s">
        <v>85</v>
      </c>
      <c r="B102" s="95"/>
      <c r="C102" s="95"/>
      <c r="D102" s="32">
        <f t="shared" si="10"/>
        <v>0</v>
      </c>
      <c r="E102" s="32"/>
      <c r="F102" s="32">
        <v>0</v>
      </c>
      <c r="G102" s="32">
        <v>0</v>
      </c>
      <c r="H102" s="32">
        <v>0</v>
      </c>
      <c r="I102" s="28">
        <v>0</v>
      </c>
      <c r="J102" s="95"/>
    </row>
    <row r="103" spans="1:17" ht="1.1499999999999999" hidden="1" customHeight="1" x14ac:dyDescent="0.25">
      <c r="A103" s="94" t="s">
        <v>135</v>
      </c>
      <c r="B103" s="28" t="s">
        <v>133</v>
      </c>
      <c r="C103" s="28" t="s">
        <v>62</v>
      </c>
      <c r="D103" s="32">
        <f>E103+F103+G103+H103+I103</f>
        <v>0</v>
      </c>
      <c r="E103" s="28">
        <v>0</v>
      </c>
      <c r="F103" s="28">
        <v>0</v>
      </c>
      <c r="G103" s="42">
        <v>0</v>
      </c>
      <c r="H103" s="28"/>
      <c r="I103" s="28"/>
      <c r="J103" s="94" t="s">
        <v>82</v>
      </c>
      <c r="O103" s="96" t="s">
        <v>63</v>
      </c>
      <c r="P103" s="96"/>
      <c r="Q103" s="96"/>
    </row>
    <row r="104" spans="1:17" ht="77.45" hidden="1" customHeight="1" x14ac:dyDescent="0.25">
      <c r="A104" s="95"/>
      <c r="B104" s="28" t="s">
        <v>133</v>
      </c>
      <c r="C104" s="28" t="s">
        <v>5</v>
      </c>
      <c r="D104" s="32">
        <f>E104+F104+G104+H104+I104</f>
        <v>0</v>
      </c>
      <c r="E104" s="28">
        <v>0</v>
      </c>
      <c r="F104" s="28">
        <v>0</v>
      </c>
      <c r="G104" s="42">
        <v>0</v>
      </c>
      <c r="H104" s="28"/>
      <c r="I104" s="28"/>
      <c r="J104" s="95"/>
    </row>
    <row r="105" spans="1:17" ht="375" customHeight="1" x14ac:dyDescent="0.25">
      <c r="A105" s="28" t="s">
        <v>153</v>
      </c>
      <c r="B105" s="28" t="s">
        <v>133</v>
      </c>
      <c r="C105" s="28" t="s">
        <v>62</v>
      </c>
      <c r="D105" s="61">
        <f>E105+F105+G105</f>
        <v>1337822</v>
      </c>
      <c r="E105" s="62">
        <v>1337822</v>
      </c>
      <c r="F105" s="62">
        <v>0</v>
      </c>
      <c r="G105" s="63">
        <v>0</v>
      </c>
      <c r="H105" s="42"/>
      <c r="I105" s="28"/>
      <c r="J105" s="28" t="s">
        <v>82</v>
      </c>
    </row>
    <row r="106" spans="1:17" ht="33" hidden="1" customHeight="1" x14ac:dyDescent="0.25">
      <c r="A106" s="104" t="s">
        <v>150</v>
      </c>
      <c r="B106" s="105"/>
      <c r="C106" s="105"/>
      <c r="D106" s="105"/>
      <c r="E106" s="105"/>
      <c r="F106" s="105"/>
      <c r="G106" s="105"/>
      <c r="H106" s="105"/>
      <c r="I106" s="105"/>
      <c r="J106" s="106"/>
    </row>
    <row r="107" spans="1:17" ht="115.9" hidden="1" customHeight="1" x14ac:dyDescent="0.25">
      <c r="A107" s="8" t="s">
        <v>35</v>
      </c>
      <c r="B107" s="28" t="s">
        <v>133</v>
      </c>
      <c r="C107" s="28" t="s">
        <v>5</v>
      </c>
      <c r="D107" s="39">
        <f>E107+F107+G107</f>
        <v>0</v>
      </c>
      <c r="E107" s="12">
        <v>0</v>
      </c>
      <c r="F107" s="28">
        <v>0</v>
      </c>
      <c r="G107" s="28">
        <v>0</v>
      </c>
      <c r="H107" s="12"/>
      <c r="I107" s="51"/>
      <c r="J107" s="28" t="s">
        <v>82</v>
      </c>
    </row>
    <row r="108" spans="1:17" ht="27.6" customHeight="1" x14ac:dyDescent="0.25">
      <c r="A108" s="107" t="s">
        <v>20</v>
      </c>
      <c r="B108" s="107"/>
      <c r="C108" s="107"/>
      <c r="D108" s="107"/>
      <c r="E108" s="107"/>
      <c r="F108" s="107"/>
      <c r="G108" s="107"/>
      <c r="H108" s="107"/>
      <c r="I108" s="107"/>
      <c r="J108" s="107"/>
    </row>
    <row r="109" spans="1:17" ht="231.75" customHeight="1" x14ac:dyDescent="0.25">
      <c r="A109" s="11" t="s">
        <v>154</v>
      </c>
      <c r="B109" s="28" t="s">
        <v>133</v>
      </c>
      <c r="C109" s="28" t="s">
        <v>62</v>
      </c>
      <c r="D109" s="62">
        <f t="shared" ref="D109" si="12">E109+F109+G109</f>
        <v>4971262.4000000004</v>
      </c>
      <c r="E109" s="80">
        <v>4971262.4000000004</v>
      </c>
      <c r="F109" s="62">
        <v>0</v>
      </c>
      <c r="G109" s="63">
        <v>0</v>
      </c>
      <c r="H109" s="42"/>
      <c r="I109" s="51"/>
      <c r="J109" s="28" t="s">
        <v>82</v>
      </c>
    </row>
    <row r="110" spans="1:17" ht="207.75" customHeight="1" x14ac:dyDescent="0.25">
      <c r="A110" s="121" t="s">
        <v>163</v>
      </c>
      <c r="B110" s="119" t="s">
        <v>133</v>
      </c>
      <c r="C110" s="38" t="s">
        <v>5</v>
      </c>
      <c r="D110" s="76">
        <f>E110+F110+G110+H110+I110</f>
        <v>2669999.91</v>
      </c>
      <c r="E110" s="77">
        <v>2669999.91</v>
      </c>
      <c r="F110" s="77">
        <v>0</v>
      </c>
      <c r="G110" s="77">
        <v>0</v>
      </c>
      <c r="H110" s="78"/>
      <c r="I110" s="79"/>
      <c r="J110" s="38" t="s">
        <v>82</v>
      </c>
    </row>
    <row r="111" spans="1:17" ht="184.5" customHeight="1" x14ac:dyDescent="0.25">
      <c r="A111" s="122"/>
      <c r="B111" s="120"/>
      <c r="C111" s="38" t="s">
        <v>62</v>
      </c>
      <c r="D111" s="76">
        <f>E111+F111+G111</f>
        <v>26969.69</v>
      </c>
      <c r="E111" s="77">
        <v>26969.69</v>
      </c>
      <c r="F111" s="77">
        <v>0</v>
      </c>
      <c r="G111" s="77">
        <v>0</v>
      </c>
      <c r="H111" s="78"/>
      <c r="I111" s="79"/>
      <c r="J111" s="38" t="s">
        <v>148</v>
      </c>
    </row>
    <row r="112" spans="1:17" ht="33.75" customHeight="1" x14ac:dyDescent="0.25">
      <c r="A112" s="82" t="s">
        <v>79</v>
      </c>
      <c r="B112" s="82"/>
      <c r="C112" s="34" t="s">
        <v>8</v>
      </c>
      <c r="D112" s="64">
        <f>D113+D114+D115</f>
        <v>1131764721.3199999</v>
      </c>
      <c r="E112" s="64">
        <f>E113+E114+E115</f>
        <v>386881070.63</v>
      </c>
      <c r="F112" s="64">
        <f t="shared" ref="F112" si="13">F113+F114+F115</f>
        <v>363908611</v>
      </c>
      <c r="G112" s="66">
        <f>G113+G114+G115</f>
        <v>380975039.69</v>
      </c>
      <c r="H112" s="20" t="e">
        <f>H113+H114+H115</f>
        <v>#REF!</v>
      </c>
      <c r="I112" s="52" t="e">
        <f>I113+I114+I115</f>
        <v>#REF!</v>
      </c>
      <c r="J112" s="92"/>
      <c r="L112" s="4"/>
    </row>
    <row r="113" spans="1:24" ht="32.25" customHeight="1" x14ac:dyDescent="0.25">
      <c r="A113" s="83"/>
      <c r="B113" s="83"/>
      <c r="C113" s="34" t="s">
        <v>62</v>
      </c>
      <c r="D113" s="64">
        <f>E113+F113+G113+H113+I113</f>
        <v>282135888.09000003</v>
      </c>
      <c r="E113" s="64">
        <f>E54+E55+E67+E109+E105+E111</f>
        <v>119982086.09</v>
      </c>
      <c r="F113" s="64">
        <f>F54+F55+F67+F92+F105+F111</f>
        <v>81076901</v>
      </c>
      <c r="G113" s="64">
        <f>G54+G55+G67+G92+G105+G111</f>
        <v>81076901</v>
      </c>
      <c r="H113" s="20">
        <f>H54+H55+H57+H67+H70+H92+H103+H105+H95+H90+H66+H91</f>
        <v>0</v>
      </c>
      <c r="I113" s="52">
        <f>I54+I55+I57+I67+I70+I92+I103+I105+I95+I90+I66+I91+I111</f>
        <v>0</v>
      </c>
      <c r="J113" s="92"/>
      <c r="L113" s="4"/>
    </row>
    <row r="114" spans="1:24" ht="34.5" customHeight="1" x14ac:dyDescent="0.3">
      <c r="A114" s="83"/>
      <c r="B114" s="83"/>
      <c r="C114" s="34" t="s">
        <v>5</v>
      </c>
      <c r="D114" s="64">
        <f>E114+F114+G114</f>
        <v>715209755.90999997</v>
      </c>
      <c r="E114" s="64">
        <f>E58+E64+E62+E110</f>
        <v>221198762.91</v>
      </c>
      <c r="F114" s="64">
        <f t="shared" ref="F114:G114" si="14">F58+F64+F62+F110</f>
        <v>238376256</v>
      </c>
      <c r="G114" s="64">
        <f t="shared" si="14"/>
        <v>255634737</v>
      </c>
      <c r="H114" s="20" t="e">
        <f>#REF!+H64+H69+H88+H94+H104+H107+H60</f>
        <v>#REF!</v>
      </c>
      <c r="I114" s="52" t="e">
        <f>#REF!+I64+I69+I88+I94+I104+I107+I60+I110</f>
        <v>#REF!</v>
      </c>
      <c r="J114" s="92"/>
      <c r="L114" s="4"/>
      <c r="O114" s="75">
        <f>E114+F114+G114</f>
        <v>715209755.90999997</v>
      </c>
    </row>
    <row r="115" spans="1:24" ht="45.75" customHeight="1" x14ac:dyDescent="0.25">
      <c r="A115" s="84"/>
      <c r="B115" s="84"/>
      <c r="C115" s="34" t="s">
        <v>40</v>
      </c>
      <c r="D115" s="64">
        <f t="shared" ref="D115" si="15">E115+F115+G115+H115+I115</f>
        <v>134419077.31999999</v>
      </c>
      <c r="E115" s="64">
        <f>E65+E61+E60</f>
        <v>45700221.630000003</v>
      </c>
      <c r="F115" s="64">
        <f t="shared" ref="F115:G115" si="16">F65+F61+F60</f>
        <v>44455454</v>
      </c>
      <c r="G115" s="64">
        <f t="shared" si="16"/>
        <v>44263401.689999998</v>
      </c>
      <c r="H115" s="34">
        <f>H89+H65+H61</f>
        <v>0</v>
      </c>
      <c r="I115" s="52">
        <f>I89+I65+I61</f>
        <v>0</v>
      </c>
      <c r="J115" s="34"/>
      <c r="L115" s="4"/>
      <c r="O115" s="74">
        <f>O114-D114</f>
        <v>0</v>
      </c>
    </row>
    <row r="116" spans="1:24" ht="36" customHeight="1" x14ac:dyDescent="0.25">
      <c r="A116" s="86" t="s">
        <v>76</v>
      </c>
      <c r="B116" s="86"/>
      <c r="C116" s="86"/>
      <c r="D116" s="86"/>
      <c r="E116" s="86"/>
      <c r="F116" s="86"/>
      <c r="G116" s="86"/>
      <c r="H116" s="86"/>
      <c r="I116" s="86"/>
      <c r="J116" s="86"/>
    </row>
    <row r="117" spans="1:24" ht="30.75" customHeight="1" x14ac:dyDescent="0.25">
      <c r="A117" s="91" t="s">
        <v>21</v>
      </c>
      <c r="B117" s="91"/>
      <c r="C117" s="91"/>
      <c r="D117" s="91"/>
      <c r="E117" s="91"/>
      <c r="F117" s="91"/>
      <c r="G117" s="91"/>
      <c r="H117" s="91"/>
      <c r="I117" s="91"/>
      <c r="J117" s="91"/>
    </row>
    <row r="118" spans="1:24" ht="157.15" customHeight="1" x14ac:dyDescent="0.25">
      <c r="A118" s="8" t="s">
        <v>6</v>
      </c>
      <c r="B118" s="28" t="s">
        <v>133</v>
      </c>
      <c r="C118" s="28" t="s">
        <v>62</v>
      </c>
      <c r="D118" s="61">
        <f>E118+F118+G118</f>
        <v>116893256</v>
      </c>
      <c r="E118" s="62">
        <v>38791540</v>
      </c>
      <c r="F118" s="62">
        <v>38129608</v>
      </c>
      <c r="G118" s="62">
        <v>39972108</v>
      </c>
      <c r="H118" s="42"/>
      <c r="I118" s="28"/>
      <c r="J118" s="28" t="s">
        <v>82</v>
      </c>
      <c r="O118" s="97"/>
      <c r="P118" s="97"/>
      <c r="Q118" s="97"/>
      <c r="R118" s="97"/>
    </row>
    <row r="119" spans="1:24" ht="36.6" hidden="1" customHeight="1" x14ac:dyDescent="0.25">
      <c r="A119" s="104"/>
      <c r="B119" s="105"/>
      <c r="C119" s="105"/>
      <c r="D119" s="105"/>
      <c r="E119" s="105"/>
      <c r="F119" s="105"/>
      <c r="G119" s="105"/>
      <c r="H119" s="105"/>
      <c r="I119" s="105"/>
      <c r="J119" s="106"/>
      <c r="O119" s="31"/>
      <c r="P119" s="31"/>
      <c r="Q119" s="31"/>
      <c r="R119" s="31"/>
    </row>
    <row r="120" spans="1:24" ht="0.6" customHeight="1" x14ac:dyDescent="0.25">
      <c r="A120" s="8" t="s">
        <v>105</v>
      </c>
      <c r="B120" s="28" t="s">
        <v>133</v>
      </c>
      <c r="C120" s="28" t="s">
        <v>62</v>
      </c>
      <c r="D120" s="32">
        <f t="shared" ref="D120:D124" si="17">E120+F120+G120+H120+I120</f>
        <v>0</v>
      </c>
      <c r="E120" s="28">
        <v>0</v>
      </c>
      <c r="F120" s="28">
        <v>0</v>
      </c>
      <c r="G120" s="28">
        <v>0</v>
      </c>
      <c r="H120" s="28">
        <v>0</v>
      </c>
      <c r="I120" s="28">
        <v>0</v>
      </c>
      <c r="J120" s="28" t="s">
        <v>82</v>
      </c>
      <c r="O120" s="31"/>
      <c r="P120" s="31"/>
      <c r="Q120" s="31"/>
      <c r="R120" s="31"/>
    </row>
    <row r="121" spans="1:24" ht="84" hidden="1" customHeight="1" x14ac:dyDescent="0.25">
      <c r="A121" s="94" t="s">
        <v>126</v>
      </c>
      <c r="B121" s="28" t="s">
        <v>133</v>
      </c>
      <c r="C121" s="28" t="s">
        <v>40</v>
      </c>
      <c r="D121" s="32">
        <f t="shared" si="17"/>
        <v>0</v>
      </c>
      <c r="E121" s="28">
        <v>0</v>
      </c>
      <c r="F121" s="28">
        <v>0</v>
      </c>
      <c r="G121" s="28">
        <v>0</v>
      </c>
      <c r="H121" s="28">
        <v>0</v>
      </c>
      <c r="I121" s="28">
        <v>0</v>
      </c>
      <c r="J121" s="94" t="s">
        <v>82</v>
      </c>
      <c r="O121" s="31"/>
      <c r="P121" s="31"/>
      <c r="Q121" s="31"/>
      <c r="R121" s="31"/>
    </row>
    <row r="122" spans="1:24" ht="73.150000000000006" hidden="1" customHeight="1" x14ac:dyDescent="0.25">
      <c r="A122" s="95"/>
      <c r="B122" s="28" t="s">
        <v>133</v>
      </c>
      <c r="C122" s="28" t="s">
        <v>5</v>
      </c>
      <c r="D122" s="32">
        <f t="shared" si="17"/>
        <v>0</v>
      </c>
      <c r="E122" s="28">
        <v>0</v>
      </c>
      <c r="F122" s="28">
        <v>0</v>
      </c>
      <c r="G122" s="28">
        <v>0</v>
      </c>
      <c r="H122" s="28">
        <v>0</v>
      </c>
      <c r="I122" s="28">
        <v>0</v>
      </c>
      <c r="J122" s="95"/>
      <c r="O122" s="31"/>
      <c r="P122" s="31"/>
      <c r="Q122" s="31"/>
      <c r="R122" s="31"/>
    </row>
    <row r="123" spans="1:24" ht="129.6" customHeight="1" x14ac:dyDescent="0.25">
      <c r="A123" s="46" t="s">
        <v>27</v>
      </c>
      <c r="B123" s="28" t="s">
        <v>133</v>
      </c>
      <c r="C123" s="42" t="s">
        <v>62</v>
      </c>
      <c r="D123" s="67">
        <f>E123+F123+G123</f>
        <v>35200</v>
      </c>
      <c r="E123" s="62">
        <v>35200</v>
      </c>
      <c r="F123" s="63">
        <v>0</v>
      </c>
      <c r="G123" s="68">
        <v>0</v>
      </c>
      <c r="H123" s="42"/>
      <c r="I123" s="28"/>
      <c r="J123" s="42" t="s">
        <v>82</v>
      </c>
      <c r="O123" s="103" t="s">
        <v>36</v>
      </c>
      <c r="P123" s="103"/>
      <c r="Q123" s="103"/>
      <c r="R123" s="103"/>
    </row>
    <row r="124" spans="1:24" ht="121.9" hidden="1" customHeight="1" x14ac:dyDescent="0.25">
      <c r="A124" s="40" t="s">
        <v>109</v>
      </c>
      <c r="B124" s="28" t="s">
        <v>106</v>
      </c>
      <c r="C124" s="28" t="s">
        <v>62</v>
      </c>
      <c r="D124" s="32">
        <f t="shared" si="17"/>
        <v>0</v>
      </c>
      <c r="E124" s="28">
        <v>0</v>
      </c>
      <c r="F124" s="28">
        <v>0</v>
      </c>
      <c r="G124" s="28">
        <v>0</v>
      </c>
      <c r="H124" s="28">
        <v>0</v>
      </c>
      <c r="I124" s="28">
        <v>0</v>
      </c>
      <c r="J124" s="28" t="s">
        <v>82</v>
      </c>
      <c r="O124" s="31" t="s">
        <v>108</v>
      </c>
      <c r="P124" s="31"/>
      <c r="Q124" s="31"/>
      <c r="R124" s="31"/>
    </row>
    <row r="125" spans="1:24" ht="120" customHeight="1" x14ac:dyDescent="0.25">
      <c r="A125" s="71" t="s">
        <v>110</v>
      </c>
      <c r="B125" s="28" t="s">
        <v>133</v>
      </c>
      <c r="C125" s="42" t="s">
        <v>62</v>
      </c>
      <c r="D125" s="67">
        <f>E125+F125+G125</f>
        <v>1510138</v>
      </c>
      <c r="E125" s="62">
        <v>1510138</v>
      </c>
      <c r="F125" s="63">
        <v>0</v>
      </c>
      <c r="G125" s="63">
        <v>0</v>
      </c>
      <c r="H125" s="42"/>
      <c r="I125" s="51"/>
      <c r="J125" s="42" t="s">
        <v>82</v>
      </c>
      <c r="O125" s="31" t="s">
        <v>134</v>
      </c>
      <c r="P125" s="31"/>
      <c r="Q125" s="31"/>
      <c r="R125" s="31"/>
    </row>
    <row r="126" spans="1:24" ht="114" hidden="1" customHeight="1" x14ac:dyDescent="0.25">
      <c r="A126" s="7" t="s">
        <v>27</v>
      </c>
      <c r="B126" s="28" t="s">
        <v>133</v>
      </c>
      <c r="C126" s="28" t="s">
        <v>62</v>
      </c>
      <c r="D126" s="39">
        <f>E126+F126+G126</f>
        <v>0</v>
      </c>
      <c r="E126" s="12"/>
      <c r="F126" s="12">
        <v>0</v>
      </c>
      <c r="G126" s="38">
        <v>0</v>
      </c>
      <c r="H126" s="28"/>
      <c r="I126" s="28"/>
      <c r="J126" s="28" t="s">
        <v>82</v>
      </c>
      <c r="O126" s="103" t="s">
        <v>36</v>
      </c>
      <c r="P126" s="103"/>
      <c r="Q126" s="103"/>
      <c r="R126" s="103"/>
      <c r="S126" s="3"/>
      <c r="T126" s="3"/>
      <c r="U126" s="3"/>
      <c r="V126" s="3"/>
      <c r="W126" s="3"/>
      <c r="X126" s="3"/>
    </row>
    <row r="127" spans="1:24" ht="31.15" customHeight="1" x14ac:dyDescent="0.25">
      <c r="A127" s="91" t="s">
        <v>164</v>
      </c>
      <c r="B127" s="91"/>
      <c r="C127" s="91"/>
      <c r="D127" s="91"/>
      <c r="E127" s="91"/>
      <c r="F127" s="91"/>
      <c r="G127" s="91"/>
      <c r="H127" s="91"/>
      <c r="I127" s="91"/>
      <c r="J127" s="91"/>
    </row>
    <row r="128" spans="1:24" ht="133.15" customHeight="1" x14ac:dyDescent="0.25">
      <c r="A128" s="42" t="s">
        <v>32</v>
      </c>
      <c r="B128" s="28" t="s">
        <v>133</v>
      </c>
      <c r="C128" s="42" t="s">
        <v>62</v>
      </c>
      <c r="D128" s="67">
        <f>E128+F128+G128</f>
        <v>100800</v>
      </c>
      <c r="E128" s="62">
        <v>100800</v>
      </c>
      <c r="F128" s="63">
        <v>0</v>
      </c>
      <c r="G128" s="63">
        <v>0</v>
      </c>
      <c r="H128" s="43"/>
      <c r="I128" s="51"/>
      <c r="J128" s="42" t="s">
        <v>82</v>
      </c>
      <c r="K128" s="102"/>
      <c r="L128" s="102"/>
      <c r="M128" s="102"/>
      <c r="N128" s="102"/>
      <c r="O128" s="5" t="s">
        <v>169</v>
      </c>
      <c r="P128" s="5"/>
      <c r="Q128" s="5"/>
    </row>
    <row r="129" spans="1:18" ht="40.5" customHeight="1" x14ac:dyDescent="0.25">
      <c r="A129" s="87" t="s">
        <v>22</v>
      </c>
      <c r="B129" s="87"/>
      <c r="C129" s="87"/>
      <c r="D129" s="87"/>
      <c r="E129" s="87"/>
      <c r="F129" s="87"/>
      <c r="G129" s="87"/>
      <c r="H129" s="87"/>
      <c r="I129" s="87"/>
      <c r="J129" s="87"/>
      <c r="K129" s="5"/>
      <c r="L129" s="5"/>
      <c r="M129" s="5"/>
    </row>
    <row r="130" spans="1:18" ht="133.5" customHeight="1" thickBot="1" x14ac:dyDescent="0.3">
      <c r="A130" s="119" t="s">
        <v>145</v>
      </c>
      <c r="B130" s="94" t="s">
        <v>133</v>
      </c>
      <c r="C130" s="58" t="s">
        <v>5</v>
      </c>
      <c r="D130" s="69">
        <f>E130+F130+G130</f>
        <v>650000</v>
      </c>
      <c r="E130" s="70">
        <v>650000</v>
      </c>
      <c r="F130" s="70">
        <v>0</v>
      </c>
      <c r="G130" s="70">
        <v>0</v>
      </c>
      <c r="H130" s="58">
        <v>0</v>
      </c>
      <c r="I130" s="58">
        <v>0</v>
      </c>
      <c r="J130" s="58" t="s">
        <v>72</v>
      </c>
      <c r="K130" s="60"/>
      <c r="L130" s="60"/>
      <c r="M130" s="60"/>
      <c r="N130" s="60"/>
      <c r="O130" s="5"/>
      <c r="P130" s="5"/>
      <c r="Q130" s="5"/>
    </row>
    <row r="131" spans="1:18" ht="126" customHeight="1" thickTop="1" x14ac:dyDescent="0.25">
      <c r="A131" s="123"/>
      <c r="B131" s="123"/>
      <c r="C131" s="28" t="s">
        <v>62</v>
      </c>
      <c r="D131" s="67">
        <f>E131+F131+G131</f>
        <v>650000</v>
      </c>
      <c r="E131" s="62">
        <v>650000</v>
      </c>
      <c r="F131" s="62">
        <v>0</v>
      </c>
      <c r="G131" s="63">
        <v>0</v>
      </c>
      <c r="H131" s="42"/>
      <c r="I131" s="28"/>
      <c r="J131" s="28" t="s">
        <v>82</v>
      </c>
      <c r="K131" s="60"/>
      <c r="L131" s="60"/>
      <c r="M131" s="60"/>
      <c r="N131" s="60"/>
      <c r="O131" s="5"/>
      <c r="P131" s="5"/>
      <c r="Q131" s="5"/>
    </row>
    <row r="132" spans="1:18" ht="113.45" customHeight="1" x14ac:dyDescent="0.25">
      <c r="A132" s="8" t="s">
        <v>10</v>
      </c>
      <c r="B132" s="28" t="s">
        <v>133</v>
      </c>
      <c r="C132" s="28" t="s">
        <v>5</v>
      </c>
      <c r="D132" s="67">
        <f>E132+F132+G132</f>
        <v>12447501.1</v>
      </c>
      <c r="E132" s="62">
        <v>3911447.5</v>
      </c>
      <c r="F132" s="62">
        <v>4268026.8</v>
      </c>
      <c r="G132" s="62">
        <v>4268026.8</v>
      </c>
      <c r="H132" s="42"/>
      <c r="I132" s="51"/>
      <c r="J132" s="28" t="s">
        <v>82</v>
      </c>
    </row>
    <row r="133" spans="1:18" ht="91.15" customHeight="1" x14ac:dyDescent="0.25">
      <c r="A133" s="8" t="s">
        <v>149</v>
      </c>
      <c r="B133" s="28" t="s">
        <v>133</v>
      </c>
      <c r="C133" s="28" t="s">
        <v>62</v>
      </c>
      <c r="D133" s="67">
        <f>E133+F133+G133</f>
        <v>435000</v>
      </c>
      <c r="E133" s="62">
        <v>435000</v>
      </c>
      <c r="F133" s="62">
        <v>0</v>
      </c>
      <c r="G133" s="63">
        <v>0</v>
      </c>
      <c r="H133" s="42"/>
      <c r="I133" s="28"/>
      <c r="J133" s="28" t="s">
        <v>82</v>
      </c>
    </row>
    <row r="134" spans="1:18" ht="30" customHeight="1" x14ac:dyDescent="0.25">
      <c r="A134" s="88" t="s">
        <v>165</v>
      </c>
      <c r="B134" s="89"/>
      <c r="C134" s="89"/>
      <c r="D134" s="89"/>
      <c r="E134" s="89"/>
      <c r="F134" s="89"/>
      <c r="G134" s="89"/>
      <c r="H134" s="89"/>
      <c r="I134" s="89"/>
      <c r="J134" s="90"/>
    </row>
    <row r="135" spans="1:18" ht="123" customHeight="1" x14ac:dyDescent="0.25">
      <c r="A135" s="8" t="s">
        <v>168</v>
      </c>
      <c r="B135" s="28" t="s">
        <v>133</v>
      </c>
      <c r="C135" s="28" t="s">
        <v>62</v>
      </c>
      <c r="D135" s="67">
        <f>E135+F135+G135</f>
        <v>170000</v>
      </c>
      <c r="E135" s="62">
        <v>170000</v>
      </c>
      <c r="F135" s="62">
        <v>0</v>
      </c>
      <c r="G135" s="63">
        <v>0</v>
      </c>
      <c r="H135" s="42"/>
      <c r="I135" s="51"/>
      <c r="J135" s="28" t="s">
        <v>82</v>
      </c>
      <c r="O135" s="100" t="s">
        <v>155</v>
      </c>
      <c r="P135" s="100"/>
      <c r="Q135" s="100"/>
    </row>
    <row r="136" spans="1:18" ht="70.900000000000006" customHeight="1" x14ac:dyDescent="0.25">
      <c r="A136" s="101" t="s">
        <v>80</v>
      </c>
      <c r="B136" s="92"/>
      <c r="C136" s="34" t="s">
        <v>8</v>
      </c>
      <c r="D136" s="64">
        <f>D137+D139+D138</f>
        <v>132891895.09999999</v>
      </c>
      <c r="E136" s="64">
        <f>E137+E139+E138</f>
        <v>46254125.5</v>
      </c>
      <c r="F136" s="64">
        <f t="shared" ref="F136:I136" si="18">F137+F139+F138</f>
        <v>42397634.799999997</v>
      </c>
      <c r="G136" s="64">
        <f t="shared" si="18"/>
        <v>44240134.799999997</v>
      </c>
      <c r="H136" s="20" t="e">
        <f t="shared" si="18"/>
        <v>#REF!</v>
      </c>
      <c r="I136" s="52" t="e">
        <f t="shared" si="18"/>
        <v>#REF!</v>
      </c>
      <c r="J136" s="85"/>
      <c r="O136" s="29"/>
      <c r="P136" s="29"/>
      <c r="Q136" s="29"/>
    </row>
    <row r="137" spans="1:18" ht="29.25" customHeight="1" x14ac:dyDescent="0.25">
      <c r="A137" s="101"/>
      <c r="B137" s="92"/>
      <c r="C137" s="34" t="s">
        <v>62</v>
      </c>
      <c r="D137" s="64">
        <f>E137+F137+G137</f>
        <v>119794394</v>
      </c>
      <c r="E137" s="64">
        <f>E118+E125+E123+E128+E133+E135+E131</f>
        <v>41692678</v>
      </c>
      <c r="F137" s="64">
        <f t="shared" ref="F137:G137" si="19">F118+F125+F123+F128+F133+F135+F131</f>
        <v>38129608</v>
      </c>
      <c r="G137" s="64">
        <f t="shared" si="19"/>
        <v>39972108</v>
      </c>
      <c r="H137" s="20" t="e">
        <f>H118+H133+H135+H126+H128+#REF!+#REF!+H120+#REF!+H124+H125</f>
        <v>#REF!</v>
      </c>
      <c r="I137" s="52" t="e">
        <f>I118+I133+I135+I126+I128+#REF!+#REF!+I120+#REF!+I124+I125</f>
        <v>#REF!</v>
      </c>
      <c r="J137" s="85"/>
    </row>
    <row r="138" spans="1:18" ht="29.25" customHeight="1" x14ac:dyDescent="0.25">
      <c r="A138" s="101"/>
      <c r="B138" s="92"/>
      <c r="C138" s="34" t="s">
        <v>40</v>
      </c>
      <c r="D138" s="64">
        <f t="shared" ref="D138:D139" si="20">E138+F138+G138</f>
        <v>0</v>
      </c>
      <c r="E138" s="64">
        <f>E121</f>
        <v>0</v>
      </c>
      <c r="F138" s="64">
        <f>F121</f>
        <v>0</v>
      </c>
      <c r="G138" s="64">
        <f>G121</f>
        <v>0</v>
      </c>
      <c r="H138" s="20">
        <f>H121</f>
        <v>0</v>
      </c>
      <c r="I138" s="20">
        <f>I121</f>
        <v>0</v>
      </c>
      <c r="J138" s="85"/>
    </row>
    <row r="139" spans="1:18" ht="42.75" customHeight="1" x14ac:dyDescent="0.25">
      <c r="A139" s="101"/>
      <c r="B139" s="92"/>
      <c r="C139" s="34" t="s">
        <v>5</v>
      </c>
      <c r="D139" s="64">
        <f t="shared" si="20"/>
        <v>13097501.100000001</v>
      </c>
      <c r="E139" s="64">
        <f>E132+E130</f>
        <v>4561447.5</v>
      </c>
      <c r="F139" s="64">
        <f t="shared" ref="F139:G139" si="21">F132+F130</f>
        <v>4268026.8</v>
      </c>
      <c r="G139" s="64">
        <f t="shared" si="21"/>
        <v>4268026.8</v>
      </c>
      <c r="H139" s="20" t="e">
        <f>#REF!+H132</f>
        <v>#REF!</v>
      </c>
      <c r="I139" s="20" t="e">
        <f>#REF!+I132</f>
        <v>#REF!</v>
      </c>
      <c r="J139" s="85"/>
      <c r="K139" s="97"/>
      <c r="L139" s="97"/>
      <c r="M139" s="97"/>
      <c r="N139" s="97"/>
    </row>
    <row r="140" spans="1:18" ht="34.15" customHeight="1" x14ac:dyDescent="0.25">
      <c r="A140" s="86" t="s">
        <v>160</v>
      </c>
      <c r="B140" s="86"/>
      <c r="C140" s="86"/>
      <c r="D140" s="86"/>
      <c r="E140" s="86"/>
      <c r="F140" s="86"/>
      <c r="G140" s="86"/>
      <c r="H140" s="86"/>
      <c r="I140" s="86"/>
      <c r="J140" s="86"/>
    </row>
    <row r="141" spans="1:18" ht="36" customHeight="1" x14ac:dyDescent="0.25">
      <c r="A141" s="91" t="s">
        <v>23</v>
      </c>
      <c r="B141" s="91"/>
      <c r="C141" s="91"/>
      <c r="D141" s="91"/>
      <c r="E141" s="91"/>
      <c r="F141" s="91"/>
      <c r="G141" s="91"/>
      <c r="H141" s="91"/>
      <c r="I141" s="91"/>
      <c r="J141" s="91"/>
    </row>
    <row r="142" spans="1:18" ht="0.6" customHeight="1" x14ac:dyDescent="0.25">
      <c r="A142" s="8" t="s">
        <v>28</v>
      </c>
      <c r="B142" s="28" t="s">
        <v>133</v>
      </c>
      <c r="C142" s="28" t="s">
        <v>62</v>
      </c>
      <c r="D142" s="32">
        <f>E142+F142+G142+H142+I142</f>
        <v>0</v>
      </c>
      <c r="E142" s="12">
        <v>0</v>
      </c>
      <c r="F142" s="12">
        <v>0</v>
      </c>
      <c r="G142" s="43">
        <v>0</v>
      </c>
      <c r="H142" s="43"/>
      <c r="I142" s="51"/>
      <c r="J142" s="28" t="s">
        <v>82</v>
      </c>
      <c r="O142" s="5" t="s">
        <v>121</v>
      </c>
      <c r="P142" s="5"/>
      <c r="Q142" s="5"/>
      <c r="R142" s="5"/>
    </row>
    <row r="143" spans="1:18" ht="121.5" customHeight="1" x14ac:dyDescent="0.25">
      <c r="A143" s="92" t="s">
        <v>28</v>
      </c>
      <c r="B143" s="93" t="s">
        <v>133</v>
      </c>
      <c r="C143" s="34" t="s">
        <v>8</v>
      </c>
      <c r="D143" s="64">
        <f>D144+D145</f>
        <v>73530</v>
      </c>
      <c r="E143" s="64">
        <f t="shared" ref="E143:I143" si="22">E144+E145</f>
        <v>73530</v>
      </c>
      <c r="F143" s="64">
        <f t="shared" si="22"/>
        <v>0</v>
      </c>
      <c r="G143" s="64">
        <f t="shared" si="22"/>
        <v>0</v>
      </c>
      <c r="H143" s="20">
        <f t="shared" si="22"/>
        <v>0</v>
      </c>
      <c r="I143" s="52">
        <f t="shared" si="22"/>
        <v>0</v>
      </c>
      <c r="J143" s="93" t="s">
        <v>82</v>
      </c>
    </row>
    <row r="144" spans="1:18" ht="72.599999999999994" customHeight="1" x14ac:dyDescent="0.25">
      <c r="A144" s="92"/>
      <c r="B144" s="93"/>
      <c r="C144" s="34" t="s">
        <v>62</v>
      </c>
      <c r="D144" s="64">
        <f>E144+F144+G144</f>
        <v>73530</v>
      </c>
      <c r="E144" s="64">
        <v>73530</v>
      </c>
      <c r="F144" s="64">
        <f t="shared" ref="F144:I144" si="23">F142</f>
        <v>0</v>
      </c>
      <c r="G144" s="64">
        <f t="shared" si="23"/>
        <v>0</v>
      </c>
      <c r="H144" s="20">
        <f t="shared" si="23"/>
        <v>0</v>
      </c>
      <c r="I144" s="52">
        <f t="shared" si="23"/>
        <v>0</v>
      </c>
      <c r="J144" s="93"/>
    </row>
    <row r="145" spans="1:19" ht="30" hidden="1" customHeight="1" x14ac:dyDescent="0.25">
      <c r="A145" s="92"/>
      <c r="B145" s="93"/>
      <c r="C145" s="34" t="s">
        <v>5</v>
      </c>
      <c r="D145" s="34">
        <f>E145+F145+G145+H145+I145</f>
        <v>0</v>
      </c>
      <c r="E145" s="34">
        <v>0</v>
      </c>
      <c r="F145" s="34">
        <v>0</v>
      </c>
      <c r="G145" s="34">
        <v>0</v>
      </c>
      <c r="H145" s="34">
        <v>0</v>
      </c>
      <c r="I145" s="34">
        <v>0</v>
      </c>
      <c r="J145" s="93"/>
    </row>
    <row r="146" spans="1:19" ht="31.15" customHeight="1" x14ac:dyDescent="0.25">
      <c r="A146" s="86" t="s">
        <v>161</v>
      </c>
      <c r="B146" s="86"/>
      <c r="C146" s="86"/>
      <c r="D146" s="86"/>
      <c r="E146" s="86"/>
      <c r="F146" s="86"/>
      <c r="G146" s="86"/>
      <c r="H146" s="86"/>
      <c r="I146" s="86"/>
      <c r="J146" s="86"/>
    </row>
    <row r="147" spans="1:19" ht="126.6" customHeight="1" x14ac:dyDescent="0.25">
      <c r="A147" s="8" t="s">
        <v>11</v>
      </c>
      <c r="B147" s="28" t="s">
        <v>133</v>
      </c>
      <c r="C147" s="28" t="s">
        <v>62</v>
      </c>
      <c r="D147" s="61">
        <f>E147+F147+G147</f>
        <v>16058780</v>
      </c>
      <c r="E147" s="62">
        <v>5356260</v>
      </c>
      <c r="F147" s="62">
        <v>5351260</v>
      </c>
      <c r="G147" s="62">
        <v>5351260</v>
      </c>
      <c r="H147" s="42"/>
      <c r="I147" s="51"/>
      <c r="J147" s="8" t="s">
        <v>73</v>
      </c>
      <c r="O147" s="96"/>
      <c r="P147" s="96"/>
      <c r="Q147" s="96"/>
    </row>
    <row r="148" spans="1:19" ht="112.9" customHeight="1" x14ac:dyDescent="0.25">
      <c r="A148" s="8" t="s">
        <v>162</v>
      </c>
      <c r="B148" s="28" t="s">
        <v>133</v>
      </c>
      <c r="C148" s="28" t="s">
        <v>62</v>
      </c>
      <c r="D148" s="61">
        <f>E148+F148+G148</f>
        <v>44704688</v>
      </c>
      <c r="E148" s="62">
        <v>15954496</v>
      </c>
      <c r="F148" s="62">
        <v>14375096</v>
      </c>
      <c r="G148" s="63">
        <v>14375096</v>
      </c>
      <c r="H148" s="42"/>
      <c r="I148" s="28"/>
      <c r="J148" s="28" t="s">
        <v>84</v>
      </c>
      <c r="O148" s="5">
        <v>-1</v>
      </c>
      <c r="P148" s="5"/>
      <c r="Q148" s="5"/>
      <c r="R148" s="5"/>
    </row>
    <row r="149" spans="1:19" ht="75.599999999999994" hidden="1" customHeight="1" x14ac:dyDescent="0.25">
      <c r="A149" s="37" t="s">
        <v>83</v>
      </c>
      <c r="B149" s="28"/>
      <c r="C149" s="28" t="s">
        <v>62</v>
      </c>
      <c r="D149" s="61">
        <f t="shared" ref="D149:D151" si="24">E149+F149+G149</f>
        <v>0</v>
      </c>
      <c r="E149" s="62">
        <v>0</v>
      </c>
      <c r="F149" s="62">
        <v>0</v>
      </c>
      <c r="G149" s="62">
        <v>0</v>
      </c>
      <c r="H149" s="43"/>
      <c r="I149" s="28"/>
      <c r="J149" s="28" t="s">
        <v>84</v>
      </c>
      <c r="O149" s="5"/>
      <c r="P149" s="5"/>
      <c r="Q149" s="5"/>
      <c r="R149" s="5"/>
    </row>
    <row r="150" spans="1:19" ht="101.25" customHeight="1" x14ac:dyDescent="0.25">
      <c r="A150" s="8" t="s">
        <v>29</v>
      </c>
      <c r="B150" s="28" t="s">
        <v>133</v>
      </c>
      <c r="C150" s="28" t="s">
        <v>62</v>
      </c>
      <c r="D150" s="61">
        <f t="shared" si="24"/>
        <v>140000</v>
      </c>
      <c r="E150" s="62">
        <v>140000</v>
      </c>
      <c r="F150" s="62">
        <v>0</v>
      </c>
      <c r="G150" s="63">
        <v>0</v>
      </c>
      <c r="H150" s="43"/>
      <c r="I150" s="51"/>
      <c r="J150" s="28" t="s">
        <v>147</v>
      </c>
      <c r="O150" s="97" t="s">
        <v>128</v>
      </c>
      <c r="P150" s="97"/>
      <c r="Q150" s="97"/>
      <c r="R150" s="97"/>
      <c r="S150" s="3"/>
    </row>
    <row r="151" spans="1:19" ht="132" customHeight="1" x14ac:dyDescent="0.25">
      <c r="A151" s="8" t="s">
        <v>166</v>
      </c>
      <c r="B151" s="28" t="s">
        <v>133</v>
      </c>
      <c r="C151" s="28" t="s">
        <v>62</v>
      </c>
      <c r="D151" s="61">
        <f t="shared" si="24"/>
        <v>30000</v>
      </c>
      <c r="E151" s="62">
        <v>30000</v>
      </c>
      <c r="F151" s="62">
        <v>0</v>
      </c>
      <c r="G151" s="62">
        <v>0</v>
      </c>
      <c r="H151" s="12"/>
      <c r="I151" s="51"/>
      <c r="J151" s="8" t="s">
        <v>146</v>
      </c>
      <c r="O151" s="31"/>
      <c r="P151" s="31"/>
      <c r="Q151" s="31"/>
      <c r="R151" s="31"/>
      <c r="S151" s="3"/>
    </row>
    <row r="152" spans="1:19" ht="220.15" customHeight="1" x14ac:dyDescent="0.25">
      <c r="A152" s="8" t="s">
        <v>12</v>
      </c>
      <c r="B152" s="28" t="s">
        <v>133</v>
      </c>
      <c r="C152" s="28" t="s">
        <v>5</v>
      </c>
      <c r="D152" s="61">
        <f t="shared" ref="D152" si="25">E152+F152+G152+H152+I152</f>
        <v>10865574</v>
      </c>
      <c r="E152" s="62">
        <v>3481020</v>
      </c>
      <c r="F152" s="62">
        <v>3619756</v>
      </c>
      <c r="G152" s="62">
        <v>3764798</v>
      </c>
      <c r="H152" s="42"/>
      <c r="I152" s="28"/>
      <c r="J152" s="28" t="s">
        <v>82</v>
      </c>
    </row>
    <row r="153" spans="1:19" ht="48.75" customHeight="1" x14ac:dyDescent="0.25">
      <c r="A153" s="98" t="s">
        <v>13</v>
      </c>
      <c r="B153" s="99" t="s">
        <v>133</v>
      </c>
      <c r="C153" s="30" t="s">
        <v>8</v>
      </c>
      <c r="D153" s="72">
        <f>D154+D155</f>
        <v>71799042</v>
      </c>
      <c r="E153" s="72">
        <f t="shared" ref="E153:I153" si="26">E154+E155</f>
        <v>24961776</v>
      </c>
      <c r="F153" s="72">
        <f>F154+F155</f>
        <v>23346112</v>
      </c>
      <c r="G153" s="72">
        <f t="shared" si="26"/>
        <v>23491154</v>
      </c>
      <c r="H153" s="30">
        <f t="shared" si="26"/>
        <v>0</v>
      </c>
      <c r="I153" s="30">
        <f t="shared" si="26"/>
        <v>0</v>
      </c>
      <c r="J153" s="85"/>
    </row>
    <row r="154" spans="1:19" ht="39" customHeight="1" x14ac:dyDescent="0.25">
      <c r="A154" s="98"/>
      <c r="B154" s="99"/>
      <c r="C154" s="30" t="s">
        <v>62</v>
      </c>
      <c r="D154" s="72">
        <f>E154+F154+G154</f>
        <v>60933468</v>
      </c>
      <c r="E154" s="72">
        <f>E147+E148+E150+E149+E151</f>
        <v>21480756</v>
      </c>
      <c r="F154" s="72">
        <f>F147+F148+F150+F149+F151</f>
        <v>19726356</v>
      </c>
      <c r="G154" s="72">
        <f>G147+G148+G150+G149+G151</f>
        <v>19726356</v>
      </c>
      <c r="H154" s="19">
        <f>H147+H148+H150+H149+H151</f>
        <v>0</v>
      </c>
      <c r="I154" s="19">
        <f>I147+I148+I150+I149+I151</f>
        <v>0</v>
      </c>
      <c r="J154" s="85"/>
    </row>
    <row r="155" spans="1:19" ht="34.5" customHeight="1" x14ac:dyDescent="0.25">
      <c r="A155" s="98"/>
      <c r="B155" s="99"/>
      <c r="C155" s="30" t="s">
        <v>5</v>
      </c>
      <c r="D155" s="72">
        <f>E155+F155+G155</f>
        <v>10865574</v>
      </c>
      <c r="E155" s="72">
        <f>E152</f>
        <v>3481020</v>
      </c>
      <c r="F155" s="72">
        <f>F152</f>
        <v>3619756</v>
      </c>
      <c r="G155" s="72">
        <f>G152</f>
        <v>3764798</v>
      </c>
      <c r="H155" s="19">
        <f>H152</f>
        <v>0</v>
      </c>
      <c r="I155" s="55">
        <f>I152</f>
        <v>0</v>
      </c>
      <c r="J155" s="85"/>
      <c r="K155" s="97"/>
      <c r="L155" s="97"/>
      <c r="M155" s="97"/>
      <c r="N155" s="97"/>
    </row>
    <row r="156" spans="1:19" ht="40.5" customHeight="1" x14ac:dyDescent="0.25">
      <c r="A156" s="82" t="s">
        <v>14</v>
      </c>
      <c r="B156" s="82" t="s">
        <v>133</v>
      </c>
      <c r="C156" s="34" t="s">
        <v>8</v>
      </c>
      <c r="D156" s="64">
        <f>D157+D158+D159</f>
        <v>1695689934.2099998</v>
      </c>
      <c r="E156" s="64">
        <f>E157+E158+E159</f>
        <v>586379804.91999996</v>
      </c>
      <c r="F156" s="64">
        <f t="shared" ref="F156" si="27">F157+F158+F159</f>
        <v>542482997.79999995</v>
      </c>
      <c r="G156" s="64">
        <f>G157+G158+G159</f>
        <v>566827131.49000001</v>
      </c>
      <c r="H156" s="20" t="e">
        <f>H157+H158+H159</f>
        <v>#REF!</v>
      </c>
      <c r="I156" s="52" t="e">
        <f>I157+I158+I159</f>
        <v>#REF!</v>
      </c>
      <c r="J156" s="85"/>
    </row>
    <row r="157" spans="1:19" ht="37.5" customHeight="1" x14ac:dyDescent="0.25">
      <c r="A157" s="83"/>
      <c r="B157" s="83"/>
      <c r="C157" s="34" t="s">
        <v>62</v>
      </c>
      <c r="D157" s="64">
        <f>E157+F157+G157</f>
        <v>608060135.88</v>
      </c>
      <c r="E157" s="64">
        <f>E50+E113+E137+E144+E154</f>
        <v>246391513.88</v>
      </c>
      <c r="F157" s="64">
        <f>F50+F113+F137+F144+F154</f>
        <v>179913061</v>
      </c>
      <c r="G157" s="64">
        <f>G50+G113+G137+G144+G154</f>
        <v>181755561</v>
      </c>
      <c r="H157" s="20" t="e">
        <f>H50+H113+H137+H144+H154</f>
        <v>#REF!</v>
      </c>
      <c r="I157" s="52" t="e">
        <f>I50+I113+I137+I144+I154</f>
        <v>#REF!</v>
      </c>
      <c r="J157" s="85"/>
    </row>
    <row r="158" spans="1:19" ht="35.25" customHeight="1" x14ac:dyDescent="0.25">
      <c r="A158" s="83"/>
      <c r="B158" s="83"/>
      <c r="C158" s="34" t="s">
        <v>5</v>
      </c>
      <c r="D158" s="64">
        <f>E158+F158+G158</f>
        <v>953210721.00999999</v>
      </c>
      <c r="E158" s="64">
        <f>E51+E114+E139+E145+E155</f>
        <v>294288069.40999997</v>
      </c>
      <c r="F158" s="64">
        <f>F51+F114+F139+F145+F155</f>
        <v>318114482.80000001</v>
      </c>
      <c r="G158" s="64">
        <f>G51+G114+G139+G145+G155</f>
        <v>340808168.80000001</v>
      </c>
      <c r="H158" s="20" t="e">
        <f>H51+H114+H139+H145+H155</f>
        <v>#REF!</v>
      </c>
      <c r="I158" s="52" t="e">
        <f>I51+I114+I139+I145+I155</f>
        <v>#REF!</v>
      </c>
      <c r="J158" s="85"/>
    </row>
    <row r="159" spans="1:19" ht="33" customHeight="1" x14ac:dyDescent="0.25">
      <c r="A159" s="84"/>
      <c r="B159" s="84"/>
      <c r="C159" s="21" t="s">
        <v>40</v>
      </c>
      <c r="D159" s="64">
        <f t="shared" ref="D159" si="28">E159+F159+G159+H159+I159</f>
        <v>134419077.31999999</v>
      </c>
      <c r="E159" s="73">
        <f>E138+E115</f>
        <v>45700221.630000003</v>
      </c>
      <c r="F159" s="73">
        <f>F138+F115</f>
        <v>44455454</v>
      </c>
      <c r="G159" s="73">
        <f>G138+G115</f>
        <v>44263401.689999998</v>
      </c>
      <c r="H159" s="22">
        <f>H138+H115</f>
        <v>0</v>
      </c>
      <c r="I159" s="56">
        <f>I138+I115</f>
        <v>0</v>
      </c>
      <c r="J159" s="18"/>
    </row>
    <row r="161" spans="5:9" x14ac:dyDescent="0.25">
      <c r="E161" s="10"/>
      <c r="F161" s="10"/>
      <c r="G161" s="10"/>
      <c r="H161" s="10"/>
      <c r="I161" s="10"/>
    </row>
  </sheetData>
  <mergeCells count="98">
    <mergeCell ref="B110:B111"/>
    <mergeCell ref="A110:A111"/>
    <mergeCell ref="A130:A131"/>
    <mergeCell ref="B130:B131"/>
    <mergeCell ref="H6:L6"/>
    <mergeCell ref="A10:A11"/>
    <mergeCell ref="B10:B11"/>
    <mergeCell ref="C10:C11"/>
    <mergeCell ref="D10:D11"/>
    <mergeCell ref="E10:I10"/>
    <mergeCell ref="J10:J11"/>
    <mergeCell ref="A12:J12"/>
    <mergeCell ref="A13:J13"/>
    <mergeCell ref="K15:N15"/>
    <mergeCell ref="K39:N39"/>
    <mergeCell ref="K42:N42"/>
    <mergeCell ref="A68:J68"/>
    <mergeCell ref="K54:N54"/>
    <mergeCell ref="C95:C102"/>
    <mergeCell ref="E3:J3"/>
    <mergeCell ref="H4:L4"/>
    <mergeCell ref="H5:L5"/>
    <mergeCell ref="H7:K7"/>
    <mergeCell ref="A8:J8"/>
    <mergeCell ref="A45:J45"/>
    <mergeCell ref="J95:J102"/>
    <mergeCell ref="O15:Q15"/>
    <mergeCell ref="K16:N16"/>
    <mergeCell ref="O16:R16"/>
    <mergeCell ref="A35:J35"/>
    <mergeCell ref="O36:Q36"/>
    <mergeCell ref="O42:Q42"/>
    <mergeCell ref="A18:J18"/>
    <mergeCell ref="O19:Q19"/>
    <mergeCell ref="A20:J20"/>
    <mergeCell ref="O22:Q22"/>
    <mergeCell ref="K34:N34"/>
    <mergeCell ref="O34:Q34"/>
    <mergeCell ref="O46:Q46"/>
    <mergeCell ref="A49:A51"/>
    <mergeCell ref="J49:J51"/>
    <mergeCell ref="A52:J52"/>
    <mergeCell ref="A53:J53"/>
    <mergeCell ref="A47:J47"/>
    <mergeCell ref="A106:J106"/>
    <mergeCell ref="A108:J108"/>
    <mergeCell ref="A93:J93"/>
    <mergeCell ref="B95:B102"/>
    <mergeCell ref="O54:Q54"/>
    <mergeCell ref="K55:N55"/>
    <mergeCell ref="O55:R55"/>
    <mergeCell ref="A63:J63"/>
    <mergeCell ref="O67:Q67"/>
    <mergeCell ref="A59:J59"/>
    <mergeCell ref="O69:R69"/>
    <mergeCell ref="J70:J87"/>
    <mergeCell ref="O70:Q70"/>
    <mergeCell ref="O90:P90"/>
    <mergeCell ref="K92:N92"/>
    <mergeCell ref="O92:R92"/>
    <mergeCell ref="O118:R118"/>
    <mergeCell ref="A121:A122"/>
    <mergeCell ref="J121:J122"/>
    <mergeCell ref="O126:R126"/>
    <mergeCell ref="A127:J127"/>
    <mergeCell ref="A119:J119"/>
    <mergeCell ref="A112:A115"/>
    <mergeCell ref="B112:B115"/>
    <mergeCell ref="J112:J114"/>
    <mergeCell ref="A116:J116"/>
    <mergeCell ref="A117:J117"/>
    <mergeCell ref="J103:J104"/>
    <mergeCell ref="O147:Q147"/>
    <mergeCell ref="O150:R150"/>
    <mergeCell ref="A153:A155"/>
    <mergeCell ref="B153:B155"/>
    <mergeCell ref="J153:J155"/>
    <mergeCell ref="K155:N155"/>
    <mergeCell ref="O135:Q135"/>
    <mergeCell ref="A136:A139"/>
    <mergeCell ref="B136:B139"/>
    <mergeCell ref="J136:J139"/>
    <mergeCell ref="K139:N139"/>
    <mergeCell ref="K128:N128"/>
    <mergeCell ref="O103:Q103"/>
    <mergeCell ref="O123:R123"/>
    <mergeCell ref="A103:A104"/>
    <mergeCell ref="A156:A159"/>
    <mergeCell ref="B156:B159"/>
    <mergeCell ref="J156:J158"/>
    <mergeCell ref="A146:J146"/>
    <mergeCell ref="A129:J129"/>
    <mergeCell ref="A134:J134"/>
    <mergeCell ref="A140:J140"/>
    <mergeCell ref="A141:J141"/>
    <mergeCell ref="A143:A145"/>
    <mergeCell ref="B143:B145"/>
    <mergeCell ref="J143:J145"/>
  </mergeCells>
  <pageMargins left="0.39370078740157483" right="0.39370078740157483" top="0.78740157480314965" bottom="0.39370078740157483" header="0.31496062992125984" footer="0.31496062992125984"/>
  <pageSetup paperSize="9" scale="64" orientation="landscape" useFirstPageNumber="1" r:id="rId1"/>
  <rowBreaks count="6" manualBreakCount="6">
    <brk id="16" max="13" man="1"/>
    <brk id="51" max="13" man="1"/>
    <brk id="92" max="13" man="1"/>
    <brk id="115" max="13" man="1"/>
    <brk id="129" max="13" man="1"/>
    <brk id="139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ресурсное №2   2025-2027</vt:lpstr>
      <vt:lpstr>'ресурсное №2   2025-2027'!Область_печати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2025-06-18T01:14:59Z</cp:lastPrinted>
  <dcterms:created xsi:type="dcterms:W3CDTF">2016-03-20T11:38:56Z</dcterms:created>
  <dcterms:modified xsi:type="dcterms:W3CDTF">2025-06-18T01:18:26Z</dcterms:modified>
</cp:coreProperties>
</file>