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ОГРАММА ОБРАЗОВАНИ2016-2020 ( утверждённая)\2025- постан + ресурсное\"/>
    </mc:Choice>
  </mc:AlternateContent>
  <xr:revisionPtr revIDLastSave="0" documentId="13_ncr:1_{F37FADC9-935C-4525-B520-6F552B04D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сурсное №1   2025-2027" sheetId="16" r:id="rId1"/>
  </sheets>
  <definedNames>
    <definedName name="_xlnm.Print_Area" localSheetId="0">'ресурсное №1   2025-2027'!$A$1:$L$162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16" l="1"/>
  <c r="G114" i="16"/>
  <c r="E114" i="16"/>
  <c r="D110" i="16"/>
  <c r="F140" i="16" l="1"/>
  <c r="G140" i="16"/>
  <c r="E140" i="16"/>
  <c r="D138" i="16"/>
  <c r="D140" i="16" l="1"/>
  <c r="F116" i="16"/>
  <c r="G116" i="16"/>
  <c r="E116" i="16"/>
  <c r="F115" i="16"/>
  <c r="G115" i="16"/>
  <c r="E115" i="16"/>
  <c r="D115" i="16" l="1"/>
  <c r="M115" i="16"/>
  <c r="F142" i="16"/>
  <c r="G142" i="16"/>
  <c r="E142" i="16"/>
  <c r="M116" i="16" l="1"/>
  <c r="D132" i="16"/>
  <c r="D131" i="16"/>
  <c r="D92" i="16" l="1"/>
  <c r="D107" i="16"/>
  <c r="D127" i="16"/>
  <c r="D124" i="16" l="1"/>
  <c r="D109" i="16"/>
  <c r="D62" i="16" l="1"/>
  <c r="G51" i="16" l="1"/>
  <c r="F51" i="16"/>
  <c r="E157" i="16" l="1"/>
  <c r="H142" i="16" l="1"/>
  <c r="I142" i="16"/>
  <c r="D105" i="16" l="1"/>
  <c r="F50" i="16" l="1"/>
  <c r="G50" i="16"/>
  <c r="E50" i="16"/>
  <c r="D16" i="16"/>
  <c r="D17" i="16"/>
  <c r="D58" i="16" l="1"/>
  <c r="F157" i="16" l="1"/>
  <c r="G157" i="16"/>
  <c r="H157" i="16"/>
  <c r="I157" i="16"/>
  <c r="D154" i="16"/>
  <c r="D152" i="16"/>
  <c r="D153" i="16"/>
  <c r="D151" i="16"/>
  <c r="D150" i="16"/>
  <c r="D142" i="16"/>
  <c r="D157" i="16" l="1"/>
  <c r="D136" i="16"/>
  <c r="D134" i="16"/>
  <c r="D133" i="16"/>
  <c r="D129" i="16"/>
  <c r="D126" i="16"/>
  <c r="D119" i="16"/>
  <c r="D112" i="16"/>
  <c r="D65" i="16"/>
  <c r="D66" i="16"/>
  <c r="D67" i="16"/>
  <c r="D64" i="16"/>
  <c r="D60" i="16"/>
  <c r="D61" i="16"/>
  <c r="D57" i="16"/>
  <c r="D55" i="16"/>
  <c r="D54" i="16"/>
  <c r="D19" i="16"/>
  <c r="D14" i="16"/>
  <c r="D15" i="16" l="1"/>
  <c r="D56" i="16" l="1"/>
  <c r="E70" i="16" l="1"/>
  <c r="I115" i="16" l="1"/>
  <c r="D111" i="16"/>
  <c r="D91" i="16" l="1"/>
  <c r="D69" i="16" l="1"/>
  <c r="D87" i="16"/>
  <c r="D88" i="16"/>
  <c r="D90" i="16"/>
  <c r="D103" i="16"/>
  <c r="D104" i="16"/>
  <c r="H115" i="16" l="1"/>
  <c r="H140" i="16" l="1"/>
  <c r="I140" i="16"/>
  <c r="D125" i="16" l="1"/>
  <c r="F147" i="16" l="1"/>
  <c r="G147" i="16"/>
  <c r="G160" i="16" s="1"/>
  <c r="H147" i="16"/>
  <c r="I147" i="16"/>
  <c r="D147" i="16" l="1"/>
  <c r="F160" i="16"/>
  <c r="I158" i="16"/>
  <c r="I156" i="16" s="1"/>
  <c r="H158" i="16"/>
  <c r="H156" i="16" s="1"/>
  <c r="G158" i="16"/>
  <c r="F158" i="16"/>
  <c r="F161" i="16" s="1"/>
  <c r="E158" i="16"/>
  <c r="E156" i="16" s="1"/>
  <c r="D155" i="16"/>
  <c r="D148" i="16"/>
  <c r="I146" i="16"/>
  <c r="H146" i="16"/>
  <c r="G146" i="16"/>
  <c r="F146" i="16"/>
  <c r="D145" i="16"/>
  <c r="I141" i="16"/>
  <c r="H141" i="16"/>
  <c r="G141" i="16"/>
  <c r="G162" i="16" s="1"/>
  <c r="F141" i="16"/>
  <c r="F162" i="16" s="1"/>
  <c r="E141" i="16"/>
  <c r="D123" i="16"/>
  <c r="D122" i="16"/>
  <c r="D121" i="16"/>
  <c r="I116" i="16"/>
  <c r="H116" i="16"/>
  <c r="D102" i="16"/>
  <c r="D101" i="16"/>
  <c r="D100" i="16"/>
  <c r="D99" i="16"/>
  <c r="D98" i="16"/>
  <c r="D97" i="16"/>
  <c r="D96" i="16"/>
  <c r="I95" i="16"/>
  <c r="I114" i="16" s="1"/>
  <c r="H95" i="16"/>
  <c r="H114" i="16" s="1"/>
  <c r="G95" i="16"/>
  <c r="G113" i="16" s="1"/>
  <c r="F95" i="16"/>
  <c r="E95" i="16"/>
  <c r="D94" i="16"/>
  <c r="D89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I51" i="16"/>
  <c r="H51" i="16"/>
  <c r="G49" i="16"/>
  <c r="F49" i="16"/>
  <c r="E51" i="16"/>
  <c r="D48" i="16"/>
  <c r="D46" i="16"/>
  <c r="D44" i="16"/>
  <c r="D43" i="16"/>
  <c r="D42" i="16"/>
  <c r="D41" i="16"/>
  <c r="D40" i="16"/>
  <c r="D39" i="16"/>
  <c r="I38" i="16"/>
  <c r="I50" i="16" s="1"/>
  <c r="H38" i="16"/>
  <c r="F38" i="16"/>
  <c r="E38" i="16"/>
  <c r="D37" i="16"/>
  <c r="D36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1" i="16"/>
  <c r="H161" i="16" l="1"/>
  <c r="E162" i="16"/>
  <c r="D141" i="16"/>
  <c r="E161" i="16"/>
  <c r="G156" i="16"/>
  <c r="G161" i="16"/>
  <c r="F156" i="16"/>
  <c r="D158" i="16"/>
  <c r="I113" i="16"/>
  <c r="I49" i="16"/>
  <c r="H113" i="16"/>
  <c r="D114" i="16"/>
  <c r="D70" i="16"/>
  <c r="I161" i="16"/>
  <c r="I139" i="16"/>
  <c r="H50" i="16"/>
  <c r="H49" i="16" s="1"/>
  <c r="I160" i="16"/>
  <c r="D38" i="16"/>
  <c r="F113" i="16"/>
  <c r="D116" i="16"/>
  <c r="H162" i="16"/>
  <c r="D51" i="16"/>
  <c r="E139" i="16"/>
  <c r="H139" i="16"/>
  <c r="D22" i="16"/>
  <c r="I162" i="16"/>
  <c r="E146" i="16"/>
  <c r="D95" i="16"/>
  <c r="G139" i="16"/>
  <c r="F139" i="16"/>
  <c r="D146" i="16"/>
  <c r="D161" i="16" l="1"/>
  <c r="E113" i="16"/>
  <c r="E160" i="16"/>
  <c r="D113" i="16"/>
  <c r="I159" i="16"/>
  <c r="H160" i="16"/>
  <c r="H159" i="16" s="1"/>
  <c r="G159" i="16"/>
  <c r="D162" i="16"/>
  <c r="D139" i="16"/>
  <c r="E49" i="16"/>
  <c r="D156" i="16"/>
  <c r="D50" i="16"/>
  <c r="D49" i="16" s="1"/>
  <c r="F159" i="16"/>
  <c r="E159" i="16" l="1"/>
  <c r="D160" i="16"/>
  <c r="D159" i="16" s="1"/>
</calcChain>
</file>

<file path=xl/sharedStrings.xml><?xml version="1.0" encoding="utf-8"?>
<sst xmlns="http://schemas.openxmlformats.org/spreadsheetml/2006/main" count="467" uniqueCount="171">
  <si>
    <t xml:space="preserve">Приложение № 3 </t>
  </si>
  <si>
    <t xml:space="preserve">Мероприятия </t>
  </si>
  <si>
    <t>Срок исполнения мероприятия</t>
  </si>
  <si>
    <t>Источник ресурсного обеспечения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</si>
  <si>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</si>
  <si>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КБ</t>
  </si>
  <si>
    <t>Предоставление субсидий бюджетным учреждениям на финансовое обеспечение выполнения муниципального задания на оказание муниципальных услуг (выполнение работ)</t>
  </si>
  <si>
    <t>Присмотр и уход за детьми в муниципальных дошкольных образовательных учреждениях, реализующих образовательную программу дошкольного образования</t>
  </si>
  <si>
    <t>ИТОГО</t>
  </si>
  <si>
    <t>Субвенции на реализацию дошкольного, общего и дополнительного образования в муниципальных общеобразовательных организациях по основным общеобразовательным программам</t>
  </si>
  <si>
    <t>Субвенции на организацию и обеспечение оздоровления и отдыха детей</t>
  </si>
  <si>
    <t>Руководство и управление в сфере установленных функций органов местного самоуправления</t>
  </si>
  <si>
    <t>Субвенции на выплату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</si>
  <si>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ВСЕГО 5. Отдельные мероприятия программы</t>
  </si>
  <si>
    <t>ВСЕГО по Программе</t>
  </si>
  <si>
    <t>Ответственный за выполнение мероприятия подпрограммы</t>
  </si>
  <si>
    <t>Реализация образовательных программ дошкольного образования</t>
  </si>
  <si>
    <t>Питание и содержание детей в дошкольных образовательных учреждениях</t>
  </si>
  <si>
    <t>Итого</t>
  </si>
  <si>
    <t>Реализация образовательных программ начального, общего,основного общего и среднего образования</t>
  </si>
  <si>
    <t>Укрепление материально-технической базы образовательных учреждений</t>
  </si>
  <si>
    <t>Реализация дополнительных общеобразовательных программ и обеспечение условий их предоставления</t>
  </si>
  <si>
    <t>Организация и обеспечение отдыха и занятости детей и подростков</t>
  </si>
  <si>
    <t>Создание условий для развития и самореализации одаренных детей</t>
  </si>
  <si>
    <t>Присмотр и уход за детьми в муниципальных образовательных учреждениях</t>
  </si>
  <si>
    <t>Мероприятия по обеспечению безопасности в муниципальных учреждениях</t>
  </si>
  <si>
    <t>Укрепление материально-технической базы дошкольных образовательных учреждений</t>
  </si>
  <si>
    <t>Предоставление субсидий бюджетным учреждениям на иные цели</t>
  </si>
  <si>
    <t xml:space="preserve">Мероприятия по выявлению и развитию одарённых детей </t>
  </si>
  <si>
    <t>Научно- методические, организационно - педагогические мероприятия</t>
  </si>
  <si>
    <t>100000-30786,03</t>
  </si>
  <si>
    <t xml:space="preserve">Предоставление субсидий бюджетным учреждениям на финансовое обеспечение выполнения муниципального задания на оказание муниципальных услуг (выполнение работ). </t>
  </si>
  <si>
    <t>Мероприятия по проведению ремонтных работ, систем жизнеобеспечения</t>
  </si>
  <si>
    <t>кб</t>
  </si>
  <si>
    <t>льгота 5-11</t>
  </si>
  <si>
    <t>Меры социальной поддержки педагогическим работникам муниципальных образовательных организаций</t>
  </si>
  <si>
    <t>14+1</t>
  </si>
  <si>
    <t>00028 софин.</t>
  </si>
  <si>
    <t>2016г.-183,5,   2017г.-1716,68,   2018г.-1850,46,  2019 - 105,6-спорт.21,3=</t>
  </si>
  <si>
    <t>1% спорт.зал Жариково софин.</t>
  </si>
  <si>
    <t>ФБ</t>
  </si>
  <si>
    <t>4 учр.*120,0 ( К.А.В.) - ДОУ № 1,2,3,4</t>
  </si>
  <si>
    <t>2020 год</t>
  </si>
  <si>
    <t>Субсидии на благоустройство территорий муниципальных образовательныхорганизаций, оказывающих услуги дошкольного образования, в части установки ограждения территорий по периметру</t>
  </si>
  <si>
    <t>2020-2024 годы</t>
  </si>
  <si>
    <t>Субсидии на капитальный ремонт или монтаж автомотическо пожарной сигнализации муниципальных образовательных организаций, оказывающих услуги дошкольного образования</t>
  </si>
  <si>
    <t>МБДОУ«Детский сад № 3 " Ручеёк" общеразвивающего вида Пограничного муниципального района»/Пограничный район, п.Пограничный (10 окон)</t>
  </si>
  <si>
    <t xml:space="preserve"> Благоустройство территорий муниципальных образовательныхорганизаций, оказывающих услуги дошкольного образования, в части установки ограждения территорий по периметру (софинансирование) - МБДОУ " Детский сад № 4 " Солнышко",МБДОУ " Детский сад № 2",МБДОУ " Детский сад № 3 "Ручеёк"</t>
  </si>
  <si>
    <t xml:space="preserve">МБДОУ«Детский сад № 4 " Солнышко" общеразвивающего вида Пограничного муниципального района»/Пограничный район, п.Пограничный </t>
  </si>
  <si>
    <t>МБДОУ«Детский сад  " Светлячок" общеразвивающего вида Пограничного муниципального района»/Пограничный район, с. Барано -Оренбургское</t>
  </si>
  <si>
    <t>МБДОУ«Детский сад № 1 общеразвивающего вида Пограничного муниципального района»/Пограничный район, п.Пограничный (2020-кровля, 97 окон)</t>
  </si>
  <si>
    <t>МБДОУ «Детский сад № 2 общеразвивающего вида Пограничного муниципального района»/Пограничный район, п.Пограничный (2020- кровля)</t>
  </si>
  <si>
    <t>Капитальный ремонт или монтаж автоматической системы пожарной сигнализации  (софинансирование), итого, в т.ч.</t>
  </si>
  <si>
    <t xml:space="preserve">МБДОУ«Детский сад № 3 " Ручеёк" общеразвивающего вида Пограничного муниципального района»/Пограничный район, п.Пограничный </t>
  </si>
  <si>
    <t xml:space="preserve">МБДОУ «Детский сад № 2 общеразвивающего вида Пограничного муниципального района»/Пограничный район, п.Пограничный </t>
  </si>
  <si>
    <t>+</t>
  </si>
  <si>
    <t xml:space="preserve"> Филиал МБОУ " Жариковская СОШ ПМР" в с. Богуславка </t>
  </si>
  <si>
    <t>МБДОУ «Детский сад № 2 общеразвивающего вида Пограничного муниципального района»/Пограничный район, п.Пограничный - кап.ремонт инженерных сетей</t>
  </si>
  <si>
    <t>МБДОУ«Детский сад № 3 " Ручеёк" общеразвивающего вида Пограничного муниципального района»/Пограничный район, п.Пограничный- кап.ремонт  кровли</t>
  </si>
  <si>
    <t>мб</t>
  </si>
  <si>
    <t>26000*3%</t>
  </si>
  <si>
    <t>Нестеровку д сад оставила - на экономию</t>
  </si>
  <si>
    <t>Бюджет ПМО</t>
  </si>
  <si>
    <t>2021- Богуславка - 3% от 1000=30,0. 2022 - Жариково 3% от 1500=45,0</t>
  </si>
  <si>
    <t>фасад 1500*3%</t>
  </si>
  <si>
    <t>6000 *3% =180</t>
  </si>
  <si>
    <t>3000 *3%=</t>
  </si>
  <si>
    <t>Проведение капитального, текущего ремонта зданий,благоустройство территорий,проверка достоверности определения сметной стоимости объекта,разработка проектно - сметной документации для софинансирования кап.ремонта объектов</t>
  </si>
  <si>
    <t>Субсидии на капитальный ремонт зданий, в части ремонта кровли, замены окон, ремонта инженерных систем зданий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зданий, прогулочных площадок и т.д.</t>
  </si>
  <si>
    <t>Субсидии на капитальный ремонт зданий, в части ремонта кровли, замены окон, ремонта инженерных систем зданий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 и т.д.</t>
  </si>
  <si>
    <t xml:space="preserve"> Капитальный ремонт зданий, в части ремонта кровли, замены окон, ремонта инженерных сетей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 и т.д. ( софинансирование)  ИТОГО, в том числе: </t>
  </si>
  <si>
    <t>Субвенция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</si>
  <si>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Отдел  образования Администрации ПМО МКУ «ЦОД МОУ ПМР»,образовательные организации</t>
  </si>
  <si>
    <t>Отдел образования Администрации ПМО, Администрация Пограничного муниципального округа</t>
  </si>
  <si>
    <t xml:space="preserve">Федеральный проект  " Учитель будущего" </t>
  </si>
  <si>
    <t>Подпрограмма 1. "Развитие системы дошкольного образования Пограничного муниципального округа"</t>
  </si>
  <si>
    <t xml:space="preserve">Подпрограмма 3. "Развитие системы дополнительного образования, отдыха, оздоровления и занятости детей и подростков Пограничного муниципального округа" </t>
  </si>
  <si>
    <t>Подпрограмма 2. "Развитие системы общего образования Пограничного муниципального округа"</t>
  </si>
  <si>
    <t>ВСЕГО Подпрограмма 1. "Развитие системы дошкольного образования Пограничного муниципального округа"</t>
  </si>
  <si>
    <t>ВСЕГО Подпрограмма 2. "Развитие системы общего образования Пограничного муниципального округа"</t>
  </si>
  <si>
    <t>ВСЕГО Подпрограмма 3. "Развитие системы дополнительного образования, отдыха, оздоровления и занятости детей и подростков Пограничного муниципального округа"</t>
  </si>
  <si>
    <t>01+14</t>
  </si>
  <si>
    <t>Отдел  образования Администрации ПМО МКУ «ЦОД МОО ПМО»,образовательные организации</t>
  </si>
  <si>
    <t>Выполнение проектных работ по объекту " Проектирование школы на 650 мест п.Пограничный"</t>
  </si>
  <si>
    <t xml:space="preserve"> МКУ «ЦОД МОО ПМО»</t>
  </si>
  <si>
    <t>МБОУ " ПСОШ № 2 ПМО"</t>
  </si>
  <si>
    <t>МБОУ " ПСОШ № 1 ПМО"</t>
  </si>
  <si>
    <t xml:space="preserve"> МБОУ " Сергеевская СОШ ПМО"</t>
  </si>
  <si>
    <t xml:space="preserve"> МБОУ " Жариковская СОШ ПМО" в с. Жариково (школа, детский сад)</t>
  </si>
  <si>
    <t xml:space="preserve"> МБОУ " Барано - Оренбургская СОШ ПМО"</t>
  </si>
  <si>
    <t xml:space="preserve"> Филиал МБОУ " Жариковская СОШ ПМО" в с. Нестеровка (два объекта)</t>
  </si>
  <si>
    <t>Капитальный ремонт и благоустройство территории: МБОУ "ПСОШ № 2 СОШ ПМО"</t>
  </si>
  <si>
    <t>Капитальный ремонт кровли: МБОУ "ПСОШ № 2 СОШ ПМО", ул. Орлова,8а</t>
  </si>
  <si>
    <t>Капитальный ремонт инженерных сетей: МБОУ "ПСОШ № 2 СОШ ПМО"</t>
  </si>
  <si>
    <t>Капитальный ремонт и благоустройство территории: МБОУ " Жариковская СОШ СОШ ПМО", с. Жариково</t>
  </si>
  <si>
    <t>Капитальный ремонт фасада зданий: МБОУ " Жариковская СОШ СОШ ПМО", с. Жариково</t>
  </si>
  <si>
    <t xml:space="preserve">Капитальный ремонт в части замены 21 окна: МБОУ " ПСОШ № 1 ПМО"  </t>
  </si>
  <si>
    <t>Капитальный ремонт инженерных сетей МБОУ " Жариковская СОШ ПМО", с. Богуславка</t>
  </si>
  <si>
    <t>Капитальный ремонт инженерных сетей МБОУ " Сергеевская СОШ ПМО"</t>
  </si>
  <si>
    <t>Капитальный ремонт инженерных сетей МБОУ " ПСОШ № 1 ПМО"</t>
  </si>
  <si>
    <t>Капитальный ремонт инженерных сетей МБОУ " Жариковская СОШ ПМО", с. Жариково</t>
  </si>
  <si>
    <t>Субвенции на обеспечение горячим питанием детей обучающихся, получающих начальное общее образование в муниципальных общеобразовательных учреждениях</t>
  </si>
  <si>
    <t>МБ 00017+00028 без S</t>
  </si>
  <si>
    <t>МБДОУ«Детский сад № 4 " Солнышко" общеразвивающего вида Пограничного муниципального района»/Пограничный район, п.Пограничный  - кап.ремонт АПС, инженерных сетей</t>
  </si>
  <si>
    <t>Капитальный ремонт инженерных сетей,фасада зданий,АПС : МБОУ " Барано -Оренбургская СОШ ПМО"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</si>
  <si>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  : приобретение средств  обучения  и воспитания  в целях создания  новых мест на базе МБОУ ДО" ЦДО ПМО". Набор  для конструирования  робототехники  начального уровня, стол для сборки  роботов.   (софинансирование)</t>
  </si>
  <si>
    <t>2021-2024 годы</t>
  </si>
  <si>
    <t>Субсидии на создание в общеобразовательных организациях, расположенных в сельской местности, условий для занятий физической культурой и спортом ( капитальный ремонт спортивного зала, приобретение спортивного оборудования и инвентаря ) МБОУ " Жариковская СОШ ПМР", с. Нестеровка, МБОУ " Жариковская СОШ ПМР", с. Богуславка, МБОУ " Баран. - Оренб. СОШ ПМР".</t>
  </si>
  <si>
    <t>пфдо</t>
  </si>
  <si>
    <t>Создание рабочих мест для методистов (орг.техника, программное обеспечение)</t>
  </si>
  <si>
    <t xml:space="preserve">Обеспечение сертификатов дополнительного образования в статусе сертификатов персонифицированного финансирования </t>
  </si>
  <si>
    <t xml:space="preserve">Субсидии на капитальный  муниципальных зданий общеобразовательных организаций (капитальный ремонт или монтаж автомотическо пожарной сигнализации, капитальный ремонт и благоустройство территорий) </t>
  </si>
  <si>
    <t>30+16</t>
  </si>
  <si>
    <t>МБДОУ«Детский сад № 3 " Ручеёк" общеразвивающего вида Пограничного муниципального района»/Пограничный район, п.Пограничный- кап.ремонт (утепление) стен фасада здания</t>
  </si>
  <si>
    <t>МБДОУ«Детский сад № 3 " Ручеёк" общеразвивающего вида Пограничного муниципального района»/Пограничный район, п.Пограничный- кап.ремонт  и благоустройство территории (установка ограждения по периметру территории)</t>
  </si>
  <si>
    <t>МБДОУ «Детский сад № 2 общеразвивающего вида Пограничного муниципального района»/Пограничный район, п.Пограничный - кап.ремонт и благоустройство территории(установка ограждения по периметру территории)</t>
  </si>
  <si>
    <t>МБДОУ«Детский сад № 4 " Солнышко" общеразвивающего вида Пограничного муниципального района»/Пограничный район, п.Пограничный  - кап.ремонт и благоустройство территории(установка ограждения по периметру территории)</t>
  </si>
  <si>
    <t>Капитальный ремонт инженерных сетей МБОУ " Жариковская СОШ ПМО", с. Нестеровка (школа,д/сад)</t>
  </si>
  <si>
    <t>Капитальный ремонт фасада здания, отмостка: МБОУ " ПСОШ № 1 ПМО" отд.1</t>
  </si>
  <si>
    <t>00001+00014</t>
  </si>
  <si>
    <t xml:space="preserve">Администрации Пограничного муниципального округа </t>
  </si>
  <si>
    <t xml:space="preserve"> Одарен.+ китайцы. Центр 60, СОШ № 1 60- кит.дети. 2019 -центр 94,0 китайцы 72 сош № 1</t>
  </si>
  <si>
    <t>МБДОУ«Детский сад  " Светлячок" общеразвивающего вида Пограничного муниципального района»/Пограничный район, с. Барано -Оренбургское - 14 окон</t>
  </si>
  <si>
    <r>
      <t xml:space="preserve">Капитальный ремонт или монтаж автоматической системы пожарной сигнализации : </t>
    </r>
    <r>
      <rPr>
        <b/>
        <sz val="14"/>
        <color theme="1"/>
        <rFont val="Times New Roman"/>
        <family val="1"/>
        <charset val="204"/>
      </rPr>
      <t xml:space="preserve">2020 </t>
    </r>
    <r>
      <rPr>
        <sz val="14"/>
        <color theme="1"/>
        <rFont val="Times New Roman"/>
        <family val="1"/>
        <charset val="204"/>
      </rPr>
      <t xml:space="preserve">-МБДОУ " Детский сад № 1"- 331,50, 2021- МБДОУ " Детский сад " Светлячок" - 175,00.   </t>
    </r>
    <r>
      <rPr>
        <b/>
        <sz val="14"/>
        <color theme="1"/>
        <rFont val="Times New Roman"/>
        <family val="1"/>
        <charset val="204"/>
      </rPr>
      <t>2024</t>
    </r>
    <r>
      <rPr>
        <sz val="14"/>
        <color theme="1"/>
        <rFont val="Times New Roman"/>
        <family val="1"/>
        <charset val="204"/>
      </rPr>
      <t xml:space="preserve"> -  монтаж видеонаблюдения с заменой камер, вывод видеонаблюдения на калитку</t>
    </r>
  </si>
  <si>
    <t>Питание и содержание детей в дошкольных и общеобразовательных  учреждениях, участников сво</t>
  </si>
  <si>
    <t>91433,37+1129,11 Сергеевка ворсстан.</t>
  </si>
  <si>
    <t xml:space="preserve"> Субсидия на создание новых мест в образовательных организациях различных типов для реализации дополнительных общеразвивающих программ всех направленностей. МБОУ ДО" ЦДО ПМО"</t>
  </si>
  <si>
    <t>Научно-методические, организационно-педагогические мероприятия</t>
  </si>
  <si>
    <t>ЕГЭ, меропр,выплаты учитель,воспит.года</t>
  </si>
  <si>
    <t xml:space="preserve">от                               2024 г. № </t>
  </si>
  <si>
    <t>Ресурсное обеспечение реализации муниципальной программы "Развитие образования Пограничного муниципального округа" на 2025-2027 годы</t>
  </si>
  <si>
    <t>Объем финансового обеспечения (руб.), срок исполнения по годам</t>
  </si>
  <si>
    <t>Всего (руб.)</t>
  </si>
  <si>
    <t>2025-2027 годы</t>
  </si>
  <si>
    <t>614+613</t>
  </si>
  <si>
    <t xml:space="preserve">Ограждение территорий общеобразовательных учреждений </t>
  </si>
  <si>
    <t xml:space="preserve"> Создание в общеобразовательных организациях, расположенных в сельской местности, условий для занятий физической культурой и спортом ( капитальный ремонт спортивного зала), софинансирование</t>
  </si>
  <si>
    <t xml:space="preserve"> Оснащение образовательных организаций сельскохозяйственым оборудованием и инвентарём для функционирования агроклассов в рамках реализации наказов избирателей депутатам Думы Пограничного муниципального округа. </t>
  </si>
  <si>
    <t xml:space="preserve">Субсидии на создание в общеобразовательных организациях, расположенных в сельской местности, условий для занятий физической культурой и спортом ( капитальный ремонт спортивного зала, приобретение спортивного оборудования и </t>
  </si>
  <si>
    <t xml:space="preserve">Проведение капитального ремонта спортивного зала </t>
  </si>
  <si>
    <t>к муниципальной программе «Развитие образования Пограничного муниципального округа» на 2025 - 2027 годы", утвержденной постановлением</t>
  </si>
  <si>
    <r>
      <t xml:space="preserve"> Капитальный ремонт зданий, в части ремонта кровли, замены окон, ремонта инженерных сетей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зданий, прогулочных площадок и т.д. ( софинансирование)  -</t>
    </r>
    <r>
      <rPr>
        <b/>
        <u/>
        <sz val="14"/>
        <color theme="1"/>
        <rFont val="Times New Roman"/>
        <family val="1"/>
        <charset val="204"/>
      </rPr>
      <t xml:space="preserve"> МБДОУ " Детский сад № 3 " Ручеёк" ПМО" - кап.ремонт наружных стен (утепление)  здания</t>
    </r>
  </si>
  <si>
    <t>Капитальный ремонт кровли здания , с.Жариково, ул.Кооперативная,37: МБОУ " Жариковская СОШ ПМО"</t>
  </si>
  <si>
    <t>Капитальный ремонт фасада здания: МБОУ " Сергеевская СОШ ПМО" ( здание нач. школы)</t>
  </si>
  <si>
    <t>Обновление школьных пространств,рекриакционных зон,  учебных кабинетов с учётом методических разъяснений Министерства просвещения РФ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</si>
  <si>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до18 лет в свободное от учёбы время</t>
  </si>
  <si>
    <t xml:space="preserve"> Администрация Пограничного муниципального округа</t>
  </si>
  <si>
    <t>Отдел  образования Администрации ПМО МКУ «ЦОД МОО ПМО»</t>
  </si>
  <si>
    <t>Отдел  образования Администрации ПМО, МКУ «ЦОД МОО ПМО»,образовательные организации</t>
  </si>
  <si>
    <t>Мероприятия по организации отдыха, оздоровления и занятости детей и подростков в каникулярное время</t>
  </si>
  <si>
    <t>Развитие и поддержка кадрового потенциала</t>
  </si>
  <si>
    <t xml:space="preserve">00017+00028  </t>
  </si>
  <si>
    <t>Предоставление субсидий бюджетным учреждениям на иные цели: приобретение триммера, канфорок для электроплит, особо ценного имущества, посуды,поверка приборов учёта тепловой энергии, спец.оценка условий труда</t>
  </si>
  <si>
    <t>Мероприятия по обеспечению безопасности: установка(ремонт) системы видеорегистрации , лабораторные испытания электрооборудования, экспертиза деревянных конструкций, обработка деревянных конструкций,приобретение (перезарядка) огнетушителей, паспорта на отходы 1-4 кл.,паспорта электробезопасности, установка системы экстренного оаовещения,повышение квалификации, приобретение универсальных фильтрующих малогабаримтных самоспасателей</t>
  </si>
  <si>
    <t xml:space="preserve">Проведение капитального, текущего ремонта зданий, ремонт систем жизнеобеспечения,  проверка достоверности определения сметной стоимости объектов,разработка псд, инженерно - техническое обследование объектов, капитальный ремонт внутри здания (стен,потолков). </t>
  </si>
  <si>
    <t xml:space="preserve"> Гродековец - 50</t>
  </si>
  <si>
    <t xml:space="preserve"> Администрации Пограничного муниципального округа</t>
  </si>
  <si>
    <t>Обеспечение безопасности в образовательных учреждениях</t>
  </si>
  <si>
    <t>Федеральный проект " Педагоги и наставники". 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</si>
  <si>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Реализация мероприятий в рамках регионального проекта " Педагоги и наставники" национального проекта "Молодежь и дети"</t>
  </si>
  <si>
    <t>Подпрограмма 4. "Одаренные дети Пограничнорго муниципального округа "</t>
  </si>
  <si>
    <t>Расходы на содержание и обеспечение деятельности  подведомственных учреждений сферы образования</t>
  </si>
  <si>
    <t xml:space="preserve">Реализация проектов ициативного бюджетирования по направлению " Молодёжный бюджет" :                                                         1 проект - благоустройство школьного стадиона " Полоса препятствий" МБОУ«Пограничная средняя общеобразовательная школа № 1
Пограничного муниципального округа»,                                                                    2 проект -  освещение пришкольной территории по периметру территории   МБОУ«Сергеевская средняя общеобразовательная школа Пограничного муниципального округа»: </t>
  </si>
  <si>
    <t>Укрепление материально-технической базы учреждений дополнительного образования</t>
  </si>
  <si>
    <t>Мероприятия, направленные на военно - патриотическое воспитание детей и молодёжи</t>
  </si>
  <si>
    <t>Развитие и поддержка кадрового потенциала (денежная выплата (стипендия), выплачиваемая в рамках договора о целевом обучении)</t>
  </si>
  <si>
    <t xml:space="preserve"> Организация работы военно-патриотического клуба "Гродековец,военно - полевые сборы школьников ( питание), мероприятие к празднованию  Дня победы</t>
  </si>
  <si>
    <t>188,88+23,6 псд   мат. База после лета.. Все нац. Проекты вперед</t>
  </si>
  <si>
    <t>5.  Мероприятия муниципальной программы " Развитие образования Пограничного муниципального округа"</t>
  </si>
  <si>
    <t xml:space="preserve">Проведение текущего ремонта пищеблока,столовой МБОУ " Жариковская СОШ ПМО" в рамках реализации наказов избирателей депутатам Думы Пограничного муниципального округа. </t>
  </si>
  <si>
    <t xml:space="preserve"> от 30.12.2025   №   1471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</si>
</sst>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2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12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162"/>
  <sheetViews>
    <sheetView tabSelected="1" view="pageBreakPreview" topLeftCell="B1" zoomScaleNormal="50" zoomScaleSheetLayoutView="100" workbookViewId="0">
      <selection activeCell="N14" sqref="N14"/>
    </sheetView>
  </sheetViews>
  <sheetFormatPr defaultColWidth="9.140625" defaultRowHeight="15" x14ac:dyDescent="0.25"/>
  <cols>
    <col min="1" max="1" width="38.85546875" style="1" customWidth="1"/>
    <col min="2" max="2" width="16.5703125" style="1" customWidth="1"/>
    <col min="3" max="3" width="21" style="1" customWidth="1"/>
    <col min="4" max="4" width="22.85546875" style="32" customWidth="1"/>
    <col min="5" max="5" width="22.85546875" style="1" customWidth="1"/>
    <col min="6" max="6" width="24.7109375" style="1" customWidth="1"/>
    <col min="7" max="7" width="19.7109375" style="1" customWidth="1"/>
    <col min="8" max="8" width="0.28515625" style="1" hidden="1" customWidth="1"/>
    <col min="9" max="9" width="17" style="1" hidden="1" customWidth="1"/>
    <col min="10" max="10" width="40.140625" style="1" customWidth="1"/>
    <col min="11" max="11" width="1.28515625" style="1" customWidth="1"/>
    <col min="12" max="12" width="9.140625" style="1" customWidth="1"/>
    <col min="13" max="13" width="21" style="1" customWidth="1"/>
    <col min="14" max="14" width="9.140625" style="1"/>
    <col min="15" max="15" width="15.85546875" style="1" customWidth="1"/>
    <col min="16" max="16384" width="9.140625" style="1"/>
  </cols>
  <sheetData>
    <row r="1" spans="1:16" x14ac:dyDescent="0.25">
      <c r="H1" s="1" t="s">
        <v>120</v>
      </c>
    </row>
    <row r="2" spans="1:16" x14ac:dyDescent="0.25">
      <c r="H2" s="1" t="s">
        <v>129</v>
      </c>
      <c r="I2" s="9"/>
    </row>
    <row r="3" spans="1:16" ht="15" customHeight="1" x14ac:dyDescent="0.25">
      <c r="E3" s="112"/>
      <c r="F3" s="112"/>
      <c r="G3" s="112"/>
      <c r="H3" s="112"/>
      <c r="I3" s="112"/>
      <c r="J3" s="112"/>
    </row>
    <row r="4" spans="1:16" ht="14.45" customHeight="1" x14ac:dyDescent="0.25">
      <c r="E4" s="12"/>
      <c r="F4" s="12"/>
      <c r="G4" s="12"/>
      <c r="H4" s="113" t="s">
        <v>0</v>
      </c>
      <c r="I4" s="113"/>
      <c r="J4" s="113"/>
      <c r="K4" s="113"/>
      <c r="L4" s="113"/>
    </row>
    <row r="5" spans="1:16" ht="81" customHeight="1" x14ac:dyDescent="0.25">
      <c r="E5" s="12"/>
      <c r="F5" s="12"/>
      <c r="G5" s="12"/>
      <c r="H5" s="113" t="s">
        <v>140</v>
      </c>
      <c r="I5" s="113"/>
      <c r="J5" s="113"/>
      <c r="K5" s="113"/>
      <c r="L5" s="113"/>
    </row>
    <row r="6" spans="1:16" ht="33" customHeight="1" x14ac:dyDescent="0.25">
      <c r="E6" s="35"/>
      <c r="F6" s="35"/>
      <c r="G6" s="35"/>
      <c r="H6" s="113" t="s">
        <v>156</v>
      </c>
      <c r="I6" s="113"/>
      <c r="J6" s="113"/>
      <c r="K6" s="113"/>
      <c r="L6" s="113"/>
    </row>
    <row r="7" spans="1:16" ht="24.6" customHeight="1" x14ac:dyDescent="0.25">
      <c r="E7" s="35"/>
      <c r="F7" s="35"/>
      <c r="G7" s="35"/>
      <c r="H7" s="113" t="s">
        <v>170</v>
      </c>
      <c r="I7" s="113"/>
      <c r="J7" s="113"/>
      <c r="K7" s="113"/>
      <c r="L7" s="58"/>
    </row>
    <row r="8" spans="1:16" ht="37.5" customHeight="1" x14ac:dyDescent="0.25">
      <c r="A8" s="114" t="s">
        <v>130</v>
      </c>
      <c r="B8" s="114"/>
      <c r="C8" s="114"/>
      <c r="D8" s="114"/>
      <c r="E8" s="114"/>
      <c r="F8" s="114"/>
      <c r="G8" s="114"/>
      <c r="H8" s="114"/>
      <c r="I8" s="114"/>
      <c r="J8" s="114"/>
    </row>
    <row r="9" spans="1:16" ht="18.75" x14ac:dyDescent="0.3">
      <c r="A9" s="6"/>
      <c r="B9" s="6"/>
      <c r="C9" s="6"/>
      <c r="D9" s="44"/>
      <c r="E9" s="6"/>
      <c r="F9" s="6"/>
      <c r="G9" s="6"/>
      <c r="H9" s="6"/>
      <c r="I9" s="6"/>
      <c r="J9" s="6"/>
    </row>
    <row r="10" spans="1:16" ht="86.25" customHeight="1" x14ac:dyDescent="0.25">
      <c r="A10" s="81" t="s">
        <v>1</v>
      </c>
      <c r="B10" s="81" t="s">
        <v>2</v>
      </c>
      <c r="C10" s="81" t="s">
        <v>3</v>
      </c>
      <c r="D10" s="81" t="s">
        <v>132</v>
      </c>
      <c r="E10" s="81" t="s">
        <v>131</v>
      </c>
      <c r="F10" s="81"/>
      <c r="G10" s="81"/>
      <c r="H10" s="81"/>
      <c r="I10" s="81"/>
      <c r="J10" s="81" t="s">
        <v>15</v>
      </c>
      <c r="K10" s="2"/>
    </row>
    <row r="11" spans="1:16" ht="18.75" x14ac:dyDescent="0.25">
      <c r="A11" s="81"/>
      <c r="B11" s="81"/>
      <c r="C11" s="81"/>
      <c r="D11" s="81"/>
      <c r="E11" s="27">
        <v>2025</v>
      </c>
      <c r="F11" s="27">
        <v>2026</v>
      </c>
      <c r="G11" s="27">
        <v>2027</v>
      </c>
      <c r="H11" s="27">
        <v>2023</v>
      </c>
      <c r="I11" s="27">
        <v>2024</v>
      </c>
      <c r="J11" s="81"/>
      <c r="K11" s="2"/>
    </row>
    <row r="12" spans="1:16" ht="27.75" customHeight="1" x14ac:dyDescent="0.25">
      <c r="A12" s="82" t="s">
        <v>75</v>
      </c>
      <c r="B12" s="82"/>
      <c r="C12" s="82"/>
      <c r="D12" s="82"/>
      <c r="E12" s="82"/>
      <c r="F12" s="82"/>
      <c r="G12" s="82"/>
      <c r="H12" s="82"/>
      <c r="I12" s="82"/>
      <c r="J12" s="82"/>
      <c r="K12" s="2"/>
    </row>
    <row r="13" spans="1:16" ht="20.25" customHeight="1" x14ac:dyDescent="0.3">
      <c r="A13" s="120" t="s">
        <v>16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2"/>
    </row>
    <row r="14" spans="1:16" ht="142.15" customHeight="1" x14ac:dyDescent="0.25">
      <c r="A14" s="8" t="s">
        <v>4</v>
      </c>
      <c r="B14" s="27" t="s">
        <v>133</v>
      </c>
      <c r="C14" s="27" t="s">
        <v>5</v>
      </c>
      <c r="D14" s="60">
        <f>E14+F14+G14</f>
        <v>217193714</v>
      </c>
      <c r="E14" s="61">
        <v>65148991</v>
      </c>
      <c r="F14" s="61">
        <v>73324244</v>
      </c>
      <c r="G14" s="61">
        <v>78720479</v>
      </c>
      <c r="H14" s="41"/>
      <c r="I14" s="27"/>
      <c r="J14" s="27" t="s">
        <v>82</v>
      </c>
      <c r="K14" s="2"/>
      <c r="M14" s="1" t="s">
        <v>33</v>
      </c>
      <c r="N14" s="1">
        <v>-1</v>
      </c>
    </row>
    <row r="15" spans="1:16" ht="141" customHeight="1" x14ac:dyDescent="0.25">
      <c r="A15" s="8" t="s">
        <v>6</v>
      </c>
      <c r="B15" s="27" t="s">
        <v>133</v>
      </c>
      <c r="C15" s="27" t="s">
        <v>62</v>
      </c>
      <c r="D15" s="60">
        <f>E15+F15+G15</f>
        <v>171393554.09999999</v>
      </c>
      <c r="E15" s="61">
        <v>56066514.100000001</v>
      </c>
      <c r="F15" s="61">
        <v>64509527</v>
      </c>
      <c r="G15" s="61">
        <v>50817513</v>
      </c>
      <c r="H15" s="41"/>
      <c r="I15" s="50"/>
      <c r="J15" s="27" t="s">
        <v>82</v>
      </c>
      <c r="K15" s="110"/>
      <c r="L15" s="110"/>
      <c r="M15" s="111" t="s">
        <v>59</v>
      </c>
      <c r="N15" s="111"/>
      <c r="O15" s="111"/>
    </row>
    <row r="16" spans="1:16" ht="0.6" customHeight="1" x14ac:dyDescent="0.25">
      <c r="A16" s="8" t="s">
        <v>27</v>
      </c>
      <c r="B16" s="27" t="s">
        <v>133</v>
      </c>
      <c r="C16" s="27" t="s">
        <v>62</v>
      </c>
      <c r="D16" s="60">
        <f t="shared" ref="D16:D17" si="0">E16+F16+G16</f>
        <v>0</v>
      </c>
      <c r="E16" s="61">
        <v>0</v>
      </c>
      <c r="F16" s="61">
        <v>0</v>
      </c>
      <c r="G16" s="61">
        <v>0</v>
      </c>
      <c r="H16" s="41"/>
      <c r="I16" s="27"/>
      <c r="J16" s="27" t="s">
        <v>82</v>
      </c>
      <c r="K16" s="110"/>
      <c r="L16" s="110"/>
      <c r="M16" s="100" t="s">
        <v>81</v>
      </c>
      <c r="N16" s="100"/>
      <c r="O16" s="100"/>
      <c r="P16" s="100"/>
    </row>
    <row r="17" spans="1:16" ht="108.6" customHeight="1" x14ac:dyDescent="0.25">
      <c r="A17" s="8" t="s">
        <v>27</v>
      </c>
      <c r="B17" s="27" t="s">
        <v>133</v>
      </c>
      <c r="C17" s="27" t="s">
        <v>62</v>
      </c>
      <c r="D17" s="60">
        <f t="shared" si="0"/>
        <v>920739.49</v>
      </c>
      <c r="E17" s="61">
        <v>763739.49</v>
      </c>
      <c r="F17" s="61">
        <v>157000</v>
      </c>
      <c r="G17" s="61">
        <v>0</v>
      </c>
      <c r="H17" s="41"/>
      <c r="I17" s="27"/>
      <c r="J17" s="27" t="s">
        <v>82</v>
      </c>
      <c r="K17" s="34"/>
      <c r="L17" s="34"/>
      <c r="M17" s="49" t="s">
        <v>81</v>
      </c>
      <c r="N17" s="49"/>
      <c r="O17" s="49"/>
      <c r="P17" s="49"/>
    </row>
    <row r="18" spans="1:16" ht="28.15" customHeight="1" x14ac:dyDescent="0.25">
      <c r="A18" s="109" t="s">
        <v>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2"/>
    </row>
    <row r="19" spans="1:16" ht="158.44999999999999" customHeight="1" x14ac:dyDescent="0.25">
      <c r="A19" s="7" t="s">
        <v>17</v>
      </c>
      <c r="B19" s="27" t="s">
        <v>133</v>
      </c>
      <c r="C19" s="27" t="s">
        <v>62</v>
      </c>
      <c r="D19" s="60">
        <f>E19+F19+G19</f>
        <v>7315715.9199999999</v>
      </c>
      <c r="E19" s="61">
        <v>3648935.92</v>
      </c>
      <c r="F19" s="61">
        <v>3666780</v>
      </c>
      <c r="G19" s="61">
        <v>0</v>
      </c>
      <c r="H19" s="41"/>
      <c r="I19" s="50"/>
      <c r="J19" s="27" t="s">
        <v>82</v>
      </c>
      <c r="K19" s="2"/>
      <c r="M19" s="92"/>
      <c r="N19" s="92"/>
      <c r="O19" s="92"/>
    </row>
    <row r="20" spans="1:16" ht="28.15" customHeight="1" x14ac:dyDescent="0.25">
      <c r="A20" s="87" t="s">
        <v>26</v>
      </c>
      <c r="B20" s="87"/>
      <c r="C20" s="87"/>
      <c r="D20" s="87"/>
      <c r="E20" s="87"/>
      <c r="F20" s="87"/>
      <c r="G20" s="87"/>
      <c r="H20" s="87"/>
      <c r="I20" s="87"/>
      <c r="J20" s="87"/>
      <c r="K20" s="2"/>
    </row>
    <row r="21" spans="1:16" ht="238.9" hidden="1" customHeight="1" x14ac:dyDescent="0.25">
      <c r="A21" s="7" t="s">
        <v>68</v>
      </c>
      <c r="B21" s="27" t="s">
        <v>133</v>
      </c>
      <c r="C21" s="27" t="s">
        <v>5</v>
      </c>
      <c r="D21" s="31">
        <f t="shared" ref="D21:D34" si="1">E21+F21+G21+H21+I21</f>
        <v>0</v>
      </c>
      <c r="E21" s="27">
        <v>0</v>
      </c>
      <c r="F21" s="27">
        <v>0</v>
      </c>
      <c r="G21" s="27">
        <v>0</v>
      </c>
      <c r="H21" s="41"/>
      <c r="I21" s="27"/>
      <c r="J21" s="27" t="s">
        <v>82</v>
      </c>
      <c r="K21" s="2"/>
    </row>
    <row r="22" spans="1:16" ht="1.1499999999999999" hidden="1" customHeight="1" x14ac:dyDescent="0.25">
      <c r="A22" s="7" t="s">
        <v>141</v>
      </c>
      <c r="B22" s="27" t="s">
        <v>133</v>
      </c>
      <c r="C22" s="27" t="s">
        <v>62</v>
      </c>
      <c r="D22" s="31">
        <f t="shared" si="1"/>
        <v>0</v>
      </c>
      <c r="E22" s="11">
        <v>0</v>
      </c>
      <c r="F22" s="27">
        <v>0</v>
      </c>
      <c r="G22" s="27">
        <v>0</v>
      </c>
      <c r="H22" s="11"/>
      <c r="I22" s="27"/>
      <c r="J22" s="27" t="s">
        <v>82</v>
      </c>
      <c r="K22" s="2"/>
      <c r="M22" s="93" t="s">
        <v>37</v>
      </c>
      <c r="N22" s="93"/>
      <c r="O22" s="93"/>
    </row>
    <row r="23" spans="1:16" ht="121.15" hidden="1" customHeight="1" x14ac:dyDescent="0.25">
      <c r="A23" s="7" t="s">
        <v>46</v>
      </c>
      <c r="B23" s="27" t="s">
        <v>44</v>
      </c>
      <c r="C23" s="27" t="s">
        <v>62</v>
      </c>
      <c r="D23" s="31">
        <f t="shared" si="1"/>
        <v>0</v>
      </c>
      <c r="E23" s="27">
        <v>0</v>
      </c>
      <c r="F23" s="27"/>
      <c r="G23" s="31">
        <v>0</v>
      </c>
      <c r="H23" s="27">
        <v>0</v>
      </c>
      <c r="I23" s="27">
        <v>0</v>
      </c>
      <c r="J23" s="27" t="s">
        <v>72</v>
      </c>
      <c r="K23" s="2"/>
      <c r="M23" s="30"/>
      <c r="N23" s="30"/>
      <c r="O23" s="30"/>
    </row>
    <row r="24" spans="1:16" ht="1.9" hidden="1" customHeight="1" x14ac:dyDescent="0.25">
      <c r="A24" s="7" t="s">
        <v>113</v>
      </c>
      <c r="B24" s="27" t="s">
        <v>44</v>
      </c>
      <c r="C24" s="27" t="s">
        <v>62</v>
      </c>
      <c r="D24" s="31">
        <f t="shared" si="1"/>
        <v>0</v>
      </c>
      <c r="E24" s="27"/>
      <c r="F24" s="27"/>
      <c r="G24" s="27"/>
      <c r="H24" s="11">
        <v>0</v>
      </c>
      <c r="I24" s="27">
        <v>0</v>
      </c>
      <c r="J24" s="27" t="s">
        <v>82</v>
      </c>
      <c r="K24" s="2"/>
      <c r="M24" s="30"/>
      <c r="N24" s="30"/>
      <c r="O24" s="30"/>
    </row>
    <row r="25" spans="1:16" ht="168" hidden="1" customHeight="1" x14ac:dyDescent="0.25">
      <c r="A25" s="7" t="s">
        <v>114</v>
      </c>
      <c r="B25" s="27" t="s">
        <v>44</v>
      </c>
      <c r="C25" s="27" t="s">
        <v>62</v>
      </c>
      <c r="D25" s="31">
        <f t="shared" si="1"/>
        <v>0</v>
      </c>
      <c r="E25" s="27"/>
      <c r="F25" s="27"/>
      <c r="G25" s="27">
        <v>0</v>
      </c>
      <c r="H25" s="27">
        <v>0</v>
      </c>
      <c r="I25" s="27">
        <v>0</v>
      </c>
      <c r="J25" s="27" t="s">
        <v>82</v>
      </c>
      <c r="K25" s="2"/>
      <c r="M25" s="30"/>
      <c r="N25" s="30"/>
      <c r="O25" s="30"/>
    </row>
    <row r="26" spans="1:16" ht="131.25" hidden="1" x14ac:dyDescent="0.25">
      <c r="A26" s="7" t="s">
        <v>58</v>
      </c>
      <c r="B26" s="27" t="s">
        <v>44</v>
      </c>
      <c r="C26" s="27" t="s">
        <v>62</v>
      </c>
      <c r="D26" s="31">
        <f t="shared" si="1"/>
        <v>0</v>
      </c>
      <c r="E26" s="27"/>
      <c r="F26" s="27"/>
      <c r="G26" s="27">
        <v>0</v>
      </c>
      <c r="H26" s="27">
        <v>0</v>
      </c>
      <c r="I26" s="27">
        <v>0</v>
      </c>
      <c r="J26" s="27" t="s">
        <v>82</v>
      </c>
      <c r="K26" s="2"/>
      <c r="M26" s="30"/>
      <c r="N26" s="30"/>
      <c r="O26" s="30"/>
    </row>
    <row r="27" spans="1:16" ht="0.6" hidden="1" customHeight="1" x14ac:dyDescent="0.25">
      <c r="A27" s="7" t="s">
        <v>50</v>
      </c>
      <c r="B27" s="27" t="s">
        <v>44</v>
      </c>
      <c r="C27" s="27" t="s">
        <v>62</v>
      </c>
      <c r="D27" s="31">
        <f t="shared" si="1"/>
        <v>0</v>
      </c>
      <c r="E27" s="27"/>
      <c r="F27" s="27"/>
      <c r="G27" s="27">
        <v>0</v>
      </c>
      <c r="H27" s="27">
        <v>0</v>
      </c>
      <c r="I27" s="27">
        <v>0</v>
      </c>
      <c r="J27" s="27" t="s">
        <v>82</v>
      </c>
      <c r="K27" s="2"/>
      <c r="M27" s="30"/>
      <c r="N27" s="30"/>
      <c r="O27" s="30"/>
    </row>
    <row r="28" spans="1:16" ht="121.15" hidden="1" customHeight="1" x14ac:dyDescent="0.25">
      <c r="A28" s="7" t="s">
        <v>51</v>
      </c>
      <c r="B28" s="27" t="s">
        <v>44</v>
      </c>
      <c r="C28" s="27" t="s">
        <v>62</v>
      </c>
      <c r="D28" s="31">
        <f t="shared" si="1"/>
        <v>0</v>
      </c>
      <c r="E28" s="27"/>
      <c r="F28" s="27"/>
      <c r="G28" s="27">
        <v>0</v>
      </c>
      <c r="H28" s="27">
        <v>0</v>
      </c>
      <c r="I28" s="27">
        <v>0</v>
      </c>
      <c r="J28" s="27" t="s">
        <v>82</v>
      </c>
      <c r="K28" s="2"/>
      <c r="M28" s="30"/>
      <c r="N28" s="30"/>
      <c r="O28" s="30"/>
    </row>
    <row r="29" spans="1:16" ht="136.15" hidden="1" customHeight="1" x14ac:dyDescent="0.25">
      <c r="A29" s="7" t="s">
        <v>57</v>
      </c>
      <c r="B29" s="27" t="s">
        <v>44</v>
      </c>
      <c r="C29" s="27" t="s">
        <v>62</v>
      </c>
      <c r="D29" s="31">
        <f t="shared" si="1"/>
        <v>0</v>
      </c>
      <c r="E29" s="27"/>
      <c r="F29" s="27"/>
      <c r="G29" s="27">
        <v>0</v>
      </c>
      <c r="H29" s="27">
        <v>0</v>
      </c>
      <c r="I29" s="27">
        <v>0</v>
      </c>
      <c r="J29" s="27" t="s">
        <v>82</v>
      </c>
      <c r="K29" s="2"/>
      <c r="M29" s="30"/>
      <c r="N29" s="30"/>
      <c r="O29" s="30"/>
    </row>
    <row r="30" spans="1:16" ht="1.1499999999999999" hidden="1" customHeight="1" x14ac:dyDescent="0.25">
      <c r="A30" s="7" t="s">
        <v>115</v>
      </c>
      <c r="B30" s="27" t="s">
        <v>44</v>
      </c>
      <c r="C30" s="27" t="s">
        <v>62</v>
      </c>
      <c r="D30" s="31">
        <f t="shared" si="1"/>
        <v>0</v>
      </c>
      <c r="E30" s="27"/>
      <c r="F30" s="27"/>
      <c r="G30" s="27">
        <v>0</v>
      </c>
      <c r="H30" s="27">
        <v>0</v>
      </c>
      <c r="I30" s="27">
        <v>0</v>
      </c>
      <c r="J30" s="27" t="s">
        <v>82</v>
      </c>
      <c r="K30" s="2"/>
      <c r="M30" s="30"/>
      <c r="N30" s="30"/>
      <c r="O30" s="30"/>
    </row>
    <row r="31" spans="1:16" ht="196.9" hidden="1" customHeight="1" x14ac:dyDescent="0.25">
      <c r="A31" s="7" t="s">
        <v>116</v>
      </c>
      <c r="B31" s="27" t="s">
        <v>44</v>
      </c>
      <c r="C31" s="27" t="s">
        <v>62</v>
      </c>
      <c r="D31" s="31">
        <f t="shared" si="1"/>
        <v>0</v>
      </c>
      <c r="E31" s="27">
        <v>0</v>
      </c>
      <c r="F31" s="27"/>
      <c r="G31" s="11">
        <v>0</v>
      </c>
      <c r="H31" s="11">
        <v>0</v>
      </c>
      <c r="I31" s="27">
        <v>0</v>
      </c>
      <c r="J31" s="27" t="s">
        <v>82</v>
      </c>
      <c r="K31" s="2"/>
      <c r="M31" s="30"/>
      <c r="N31" s="30"/>
      <c r="O31" s="30"/>
    </row>
    <row r="32" spans="1:16" ht="137.44999999999999" hidden="1" customHeight="1" x14ac:dyDescent="0.25">
      <c r="A32" s="7" t="s">
        <v>103</v>
      </c>
      <c r="B32" s="27" t="s">
        <v>44</v>
      </c>
      <c r="C32" s="27" t="s">
        <v>62</v>
      </c>
      <c r="D32" s="31">
        <f t="shared" si="1"/>
        <v>0</v>
      </c>
      <c r="E32" s="27"/>
      <c r="F32" s="27"/>
      <c r="G32" s="27">
        <v>0</v>
      </c>
      <c r="H32" s="27">
        <v>0</v>
      </c>
      <c r="I32" s="27">
        <v>0</v>
      </c>
      <c r="J32" s="27" t="s">
        <v>82</v>
      </c>
      <c r="K32" s="2"/>
      <c r="M32" s="30"/>
      <c r="N32" s="30"/>
      <c r="O32" s="30"/>
    </row>
    <row r="33" spans="1:17" ht="1.1499999999999999" hidden="1" customHeight="1" x14ac:dyDescent="0.25">
      <c r="A33" s="7" t="s">
        <v>122</v>
      </c>
      <c r="B33" s="27" t="s">
        <v>44</v>
      </c>
      <c r="C33" s="27" t="s">
        <v>62</v>
      </c>
      <c r="D33" s="38">
        <f t="shared" si="1"/>
        <v>0</v>
      </c>
      <c r="E33" s="27"/>
      <c r="F33" s="27"/>
      <c r="G33" s="27">
        <v>0</v>
      </c>
      <c r="H33" s="40">
        <v>0</v>
      </c>
      <c r="I33" s="27"/>
      <c r="J33" s="27" t="s">
        <v>82</v>
      </c>
      <c r="K33" s="2"/>
      <c r="M33" s="30"/>
      <c r="N33" s="30"/>
      <c r="O33" s="30"/>
    </row>
    <row r="34" spans="1:17" ht="203.25" customHeight="1" x14ac:dyDescent="0.25">
      <c r="A34" s="8" t="s">
        <v>67</v>
      </c>
      <c r="B34" s="27" t="s">
        <v>44</v>
      </c>
      <c r="C34" s="27" t="s">
        <v>62</v>
      </c>
      <c r="D34" s="60">
        <f t="shared" si="1"/>
        <v>4775513.4700000007</v>
      </c>
      <c r="E34" s="61">
        <v>3850013.47</v>
      </c>
      <c r="F34" s="61">
        <v>925500</v>
      </c>
      <c r="G34" s="61">
        <v>0</v>
      </c>
      <c r="H34" s="41"/>
      <c r="I34" s="50"/>
      <c r="J34" s="27" t="s">
        <v>82</v>
      </c>
      <c r="K34" s="110"/>
      <c r="L34" s="110"/>
      <c r="M34" s="93" t="s">
        <v>151</v>
      </c>
      <c r="N34" s="93"/>
      <c r="O34" s="93"/>
      <c r="P34" s="3"/>
      <c r="Q34" s="3"/>
    </row>
    <row r="35" spans="1:17" ht="0.6" hidden="1" customHeight="1" x14ac:dyDescent="0.25">
      <c r="A35" s="88" t="s">
        <v>25</v>
      </c>
      <c r="B35" s="88"/>
      <c r="C35" s="88"/>
      <c r="D35" s="88"/>
      <c r="E35" s="88"/>
      <c r="F35" s="88"/>
      <c r="G35" s="88"/>
      <c r="H35" s="88"/>
      <c r="I35" s="88"/>
      <c r="J35" s="88"/>
      <c r="K35" s="2"/>
    </row>
    <row r="36" spans="1:17" ht="165" hidden="1" customHeight="1" x14ac:dyDescent="0.25">
      <c r="A36" s="27" t="s">
        <v>123</v>
      </c>
      <c r="B36" s="27" t="s">
        <v>133</v>
      </c>
      <c r="C36" s="27" t="s">
        <v>62</v>
      </c>
      <c r="D36" s="31">
        <f>E36+F36+G36+H36+I36</f>
        <v>0</v>
      </c>
      <c r="E36" s="11">
        <v>0</v>
      </c>
      <c r="F36" s="11">
        <v>0</v>
      </c>
      <c r="G36" s="27">
        <v>0</v>
      </c>
      <c r="H36" s="27"/>
      <c r="I36" s="50"/>
      <c r="J36" s="27" t="s">
        <v>72</v>
      </c>
      <c r="K36" s="2"/>
      <c r="M36" s="96" t="s">
        <v>41</v>
      </c>
      <c r="N36" s="96"/>
      <c r="O36" s="96"/>
    </row>
    <row r="37" spans="1:17" ht="147.6" hidden="1" customHeight="1" x14ac:dyDescent="0.25">
      <c r="A37" s="7" t="s">
        <v>45</v>
      </c>
      <c r="B37" s="27" t="s">
        <v>44</v>
      </c>
      <c r="C37" s="27" t="s">
        <v>5</v>
      </c>
      <c r="D37" s="31">
        <f t="shared" ref="D37:D48" si="2">E37+F37+G37+H37+I37</f>
        <v>0</v>
      </c>
      <c r="E37" s="27"/>
      <c r="F37" s="27"/>
      <c r="G37" s="27">
        <v>0</v>
      </c>
      <c r="H37" s="27">
        <v>0</v>
      </c>
      <c r="I37" s="48">
        <v>0</v>
      </c>
      <c r="J37" s="27" t="s">
        <v>82</v>
      </c>
      <c r="K37" s="2"/>
      <c r="M37" s="32"/>
      <c r="N37" s="32"/>
      <c r="O37" s="32"/>
    </row>
    <row r="38" spans="1:17" ht="1.1499999999999999" hidden="1" customHeight="1" x14ac:dyDescent="0.25">
      <c r="A38" s="27" t="s">
        <v>52</v>
      </c>
      <c r="B38" s="27" t="s">
        <v>42</v>
      </c>
      <c r="C38" s="27" t="s">
        <v>62</v>
      </c>
      <c r="D38" s="31">
        <f t="shared" si="2"/>
        <v>0</v>
      </c>
      <c r="E38" s="27">
        <f>E39+E40+E41+E42</f>
        <v>0</v>
      </c>
      <c r="F38" s="27">
        <f t="shared" ref="F38:I38" si="3">F39+F40+F41+F42</f>
        <v>0</v>
      </c>
      <c r="G38" s="27">
        <v>0</v>
      </c>
      <c r="H38" s="27">
        <f t="shared" si="3"/>
        <v>0</v>
      </c>
      <c r="I38" s="48">
        <f t="shared" si="3"/>
        <v>0</v>
      </c>
      <c r="J38" s="27" t="s">
        <v>72</v>
      </c>
      <c r="K38" s="2"/>
      <c r="M38" s="32"/>
      <c r="N38" s="32"/>
      <c r="O38" s="32"/>
    </row>
    <row r="39" spans="1:17" ht="112.5" hidden="1" x14ac:dyDescent="0.25">
      <c r="A39" s="7" t="s">
        <v>53</v>
      </c>
      <c r="B39" s="27" t="s">
        <v>44</v>
      </c>
      <c r="C39" s="27" t="s">
        <v>62</v>
      </c>
      <c r="D39" s="31">
        <f t="shared" si="2"/>
        <v>0</v>
      </c>
      <c r="E39" s="27">
        <v>0</v>
      </c>
      <c r="F39" s="27"/>
      <c r="G39" s="27">
        <v>0</v>
      </c>
      <c r="H39" s="27">
        <v>0</v>
      </c>
      <c r="I39" s="48">
        <v>0</v>
      </c>
      <c r="J39" s="27" t="s">
        <v>82</v>
      </c>
      <c r="K39" s="110"/>
      <c r="L39" s="110"/>
    </row>
    <row r="40" spans="1:17" ht="132" hidden="1" customHeight="1" x14ac:dyDescent="0.25">
      <c r="A40" s="7" t="s">
        <v>54</v>
      </c>
      <c r="B40" s="27" t="s">
        <v>44</v>
      </c>
      <c r="C40" s="27" t="s">
        <v>62</v>
      </c>
      <c r="D40" s="31">
        <f t="shared" si="2"/>
        <v>0</v>
      </c>
      <c r="E40" s="27"/>
      <c r="F40" s="27"/>
      <c r="G40" s="27">
        <v>0</v>
      </c>
      <c r="H40" s="27">
        <v>0</v>
      </c>
      <c r="I40" s="48">
        <v>0</v>
      </c>
      <c r="J40" s="27" t="s">
        <v>82</v>
      </c>
      <c r="K40" s="34"/>
      <c r="L40" s="34"/>
      <c r="M40" s="32"/>
      <c r="N40" s="32"/>
      <c r="O40" s="32"/>
    </row>
    <row r="41" spans="1:17" ht="0.6" hidden="1" customHeight="1" x14ac:dyDescent="0.25">
      <c r="A41" s="7" t="s">
        <v>48</v>
      </c>
      <c r="B41" s="27" t="s">
        <v>44</v>
      </c>
      <c r="C41" s="27" t="s">
        <v>62</v>
      </c>
      <c r="D41" s="31">
        <f t="shared" si="2"/>
        <v>0</v>
      </c>
      <c r="E41" s="27"/>
      <c r="F41" s="27"/>
      <c r="G41" s="27">
        <v>0</v>
      </c>
      <c r="H41" s="27">
        <v>0</v>
      </c>
      <c r="I41" s="48">
        <v>0</v>
      </c>
      <c r="J41" s="27" t="s">
        <v>72</v>
      </c>
      <c r="K41" s="34"/>
      <c r="L41" s="34"/>
      <c r="M41" s="32"/>
      <c r="N41" s="32"/>
      <c r="O41" s="32"/>
    </row>
    <row r="42" spans="1:17" ht="139.15" hidden="1" customHeight="1" x14ac:dyDescent="0.25">
      <c r="A42" s="7" t="s">
        <v>49</v>
      </c>
      <c r="B42" s="27" t="s">
        <v>44</v>
      </c>
      <c r="C42" s="27" t="s">
        <v>62</v>
      </c>
      <c r="D42" s="31">
        <f t="shared" si="2"/>
        <v>0</v>
      </c>
      <c r="E42" s="27">
        <v>0</v>
      </c>
      <c r="F42" s="27"/>
      <c r="G42" s="27">
        <v>0</v>
      </c>
      <c r="H42" s="27">
        <v>0</v>
      </c>
      <c r="I42" s="48">
        <v>0</v>
      </c>
      <c r="J42" s="27" t="s">
        <v>82</v>
      </c>
      <c r="K42" s="110"/>
      <c r="L42" s="110"/>
      <c r="M42" s="96" t="s">
        <v>30</v>
      </c>
      <c r="N42" s="96"/>
      <c r="O42" s="96"/>
    </row>
    <row r="43" spans="1:17" ht="0.6" customHeight="1" x14ac:dyDescent="0.25">
      <c r="A43" s="7" t="s">
        <v>43</v>
      </c>
      <c r="B43" s="27" t="s">
        <v>44</v>
      </c>
      <c r="C43" s="27" t="s">
        <v>5</v>
      </c>
      <c r="D43" s="31">
        <f t="shared" si="2"/>
        <v>0</v>
      </c>
      <c r="E43" s="27"/>
      <c r="F43" s="27"/>
      <c r="G43" s="27">
        <v>0</v>
      </c>
      <c r="H43" s="27">
        <v>0</v>
      </c>
      <c r="I43" s="48">
        <v>0</v>
      </c>
      <c r="J43" s="27" t="s">
        <v>82</v>
      </c>
      <c r="K43" s="34"/>
      <c r="L43" s="34"/>
      <c r="M43" s="32"/>
      <c r="N43" s="32"/>
      <c r="O43" s="32"/>
    </row>
    <row r="44" spans="1:17" ht="49.5" hidden="1" customHeight="1" x14ac:dyDescent="0.25">
      <c r="A44" s="7" t="s">
        <v>47</v>
      </c>
      <c r="B44" s="27" t="s">
        <v>44</v>
      </c>
      <c r="C44" s="27" t="s">
        <v>62</v>
      </c>
      <c r="D44" s="31">
        <f t="shared" si="2"/>
        <v>0</v>
      </c>
      <c r="E44" s="27">
        <v>0</v>
      </c>
      <c r="F44" s="27">
        <v>0</v>
      </c>
      <c r="G44" s="27">
        <v>0</v>
      </c>
      <c r="H44" s="27">
        <v>0</v>
      </c>
      <c r="I44" s="48">
        <v>0</v>
      </c>
      <c r="J44" s="27" t="s">
        <v>82</v>
      </c>
      <c r="K44" s="34"/>
      <c r="L44" s="34"/>
      <c r="M44" s="32"/>
      <c r="N44" s="32"/>
      <c r="O44" s="32"/>
    </row>
    <row r="45" spans="1:17" ht="27" customHeight="1" x14ac:dyDescent="0.25">
      <c r="A45" s="84" t="s">
        <v>157</v>
      </c>
      <c r="B45" s="85"/>
      <c r="C45" s="85"/>
      <c r="D45" s="85"/>
      <c r="E45" s="85"/>
      <c r="F45" s="85"/>
      <c r="G45" s="85"/>
      <c r="H45" s="85"/>
      <c r="I45" s="85"/>
      <c r="J45" s="86"/>
      <c r="K45" s="34"/>
      <c r="L45" s="34"/>
      <c r="M45" s="32"/>
      <c r="N45" s="32"/>
      <c r="O45" s="32"/>
    </row>
    <row r="46" spans="1:17" ht="119.45" customHeight="1" x14ac:dyDescent="0.25">
      <c r="A46" s="8" t="s">
        <v>27</v>
      </c>
      <c r="B46" s="27" t="s">
        <v>133</v>
      </c>
      <c r="C46" s="27" t="s">
        <v>62</v>
      </c>
      <c r="D46" s="60">
        <f t="shared" si="2"/>
        <v>1471558.1099999999</v>
      </c>
      <c r="E46" s="61">
        <v>737658.11</v>
      </c>
      <c r="F46" s="61">
        <v>733900</v>
      </c>
      <c r="G46" s="61">
        <v>0</v>
      </c>
      <c r="H46" s="41"/>
      <c r="I46" s="50"/>
      <c r="J46" s="27" t="s">
        <v>82</v>
      </c>
      <c r="K46" s="34"/>
      <c r="L46" s="34"/>
      <c r="M46" s="92" t="s">
        <v>112</v>
      </c>
      <c r="N46" s="92"/>
      <c r="O46" s="92"/>
    </row>
    <row r="47" spans="1:17" ht="19.149999999999999" hidden="1" customHeight="1" x14ac:dyDescent="0.25">
      <c r="A47" s="101" t="s">
        <v>74</v>
      </c>
      <c r="B47" s="102"/>
      <c r="C47" s="102"/>
      <c r="D47" s="102"/>
      <c r="E47" s="102"/>
      <c r="F47" s="102"/>
      <c r="G47" s="102"/>
      <c r="H47" s="102"/>
      <c r="I47" s="102"/>
      <c r="J47" s="103"/>
      <c r="K47" s="34"/>
      <c r="L47" s="34"/>
      <c r="M47" s="28"/>
      <c r="N47" s="28"/>
      <c r="O47" s="28"/>
    </row>
    <row r="48" spans="1:17" ht="122.45" hidden="1" customHeight="1" x14ac:dyDescent="0.25">
      <c r="A48" s="24" t="s">
        <v>35</v>
      </c>
      <c r="B48" s="23" t="s">
        <v>44</v>
      </c>
      <c r="C48" s="23" t="s">
        <v>5</v>
      </c>
      <c r="D48" s="29">
        <f t="shared" si="2"/>
        <v>0</v>
      </c>
      <c r="E48" s="23">
        <v>0</v>
      </c>
      <c r="F48" s="23">
        <v>0</v>
      </c>
      <c r="G48" s="23">
        <v>0</v>
      </c>
      <c r="H48" s="23"/>
      <c r="I48" s="23"/>
      <c r="J48" s="27" t="s">
        <v>82</v>
      </c>
      <c r="K48" s="34"/>
      <c r="L48" s="34"/>
      <c r="M48" s="28"/>
      <c r="N48" s="28"/>
      <c r="O48" s="28"/>
    </row>
    <row r="49" spans="1:19" ht="18.75" x14ac:dyDescent="0.25">
      <c r="A49" s="107" t="s">
        <v>78</v>
      </c>
      <c r="B49" s="33"/>
      <c r="C49" s="33" t="s">
        <v>18</v>
      </c>
      <c r="D49" s="62">
        <f>D50+D51</f>
        <v>403070795.09000003</v>
      </c>
      <c r="E49" s="62">
        <f t="shared" ref="E49:H49" si="4">E50+E51</f>
        <v>130215852.09</v>
      </c>
      <c r="F49" s="62">
        <f t="shared" si="4"/>
        <v>143316951</v>
      </c>
      <c r="G49" s="62">
        <f t="shared" si="4"/>
        <v>129537992</v>
      </c>
      <c r="H49" s="19">
        <f t="shared" si="4"/>
        <v>0</v>
      </c>
      <c r="I49" s="51">
        <f>I50+I51</f>
        <v>0</v>
      </c>
      <c r="J49" s="81"/>
      <c r="K49" s="2"/>
    </row>
    <row r="50" spans="1:19" ht="18.75" x14ac:dyDescent="0.25">
      <c r="A50" s="107"/>
      <c r="B50" s="33"/>
      <c r="C50" s="33" t="s">
        <v>62</v>
      </c>
      <c r="D50" s="62">
        <f>E50+F50+G50+H50+I50</f>
        <v>185877081.09</v>
      </c>
      <c r="E50" s="62">
        <f>E15+E17+E19+E34+E46</f>
        <v>65066861.090000004</v>
      </c>
      <c r="F50" s="62">
        <f t="shared" ref="F50:G50" si="5">F15+F17+F19+F34+F46</f>
        <v>69992707</v>
      </c>
      <c r="G50" s="62">
        <f t="shared" si="5"/>
        <v>50817513</v>
      </c>
      <c r="H50" s="19">
        <f>H15+H16+H19+H22+H34+H36+H38+H39+H40+H41+H42+H44+H46</f>
        <v>0</v>
      </c>
      <c r="I50" s="51">
        <f>I15+I16+I19+I22+I34+I36+I38+I39+I40+I41+I42+I44+I46+I33+I24+I23+I17</f>
        <v>0</v>
      </c>
      <c r="J50" s="81"/>
      <c r="K50" s="2"/>
    </row>
    <row r="51" spans="1:19" ht="72" customHeight="1" x14ac:dyDescent="0.25">
      <c r="A51" s="108"/>
      <c r="B51" s="26"/>
      <c r="C51" s="26" t="s">
        <v>5</v>
      </c>
      <c r="D51" s="62">
        <f>E51+F51+G51+H51+I51</f>
        <v>217193714</v>
      </c>
      <c r="E51" s="63">
        <f>E14+E21+E37+E43+E48</f>
        <v>65148991</v>
      </c>
      <c r="F51" s="63">
        <f>F14</f>
        <v>73324244</v>
      </c>
      <c r="G51" s="63">
        <f>G14</f>
        <v>78720479</v>
      </c>
      <c r="H51" s="22">
        <f>H14+H21+H37+H43+H48</f>
        <v>0</v>
      </c>
      <c r="I51" s="52">
        <f>I14+I21+I37+I43+I48</f>
        <v>0</v>
      </c>
      <c r="J51" s="90"/>
      <c r="K51" s="2"/>
    </row>
    <row r="52" spans="1:19" ht="24.75" customHeight="1" x14ac:dyDescent="0.25">
      <c r="A52" s="82" t="s">
        <v>77</v>
      </c>
      <c r="B52" s="82"/>
      <c r="C52" s="82"/>
      <c r="D52" s="82"/>
      <c r="E52" s="82"/>
      <c r="F52" s="82"/>
      <c r="G52" s="82"/>
      <c r="H52" s="82"/>
      <c r="I52" s="82"/>
      <c r="J52" s="82"/>
      <c r="K52" s="2"/>
    </row>
    <row r="53" spans="1:19" ht="26.25" customHeight="1" x14ac:dyDescent="0.25">
      <c r="A53" s="83" t="s">
        <v>19</v>
      </c>
      <c r="B53" s="83"/>
      <c r="C53" s="83"/>
      <c r="D53" s="83"/>
      <c r="E53" s="83"/>
      <c r="F53" s="83"/>
      <c r="G53" s="83"/>
      <c r="H53" s="83"/>
      <c r="I53" s="83"/>
      <c r="J53" s="83"/>
      <c r="K53" s="2"/>
    </row>
    <row r="54" spans="1:19" ht="160.15" customHeight="1" x14ac:dyDescent="0.25">
      <c r="A54" s="7" t="s">
        <v>31</v>
      </c>
      <c r="B54" s="27" t="s">
        <v>133</v>
      </c>
      <c r="C54" s="27" t="s">
        <v>62</v>
      </c>
      <c r="D54" s="60">
        <f>E54+F54+G54</f>
        <v>339304324.14999998</v>
      </c>
      <c r="E54" s="61">
        <v>109444672.15000001</v>
      </c>
      <c r="F54" s="61">
        <v>126860497</v>
      </c>
      <c r="G54" s="61">
        <v>102999155</v>
      </c>
      <c r="H54" s="41"/>
      <c r="I54" s="27"/>
      <c r="J54" s="27" t="s">
        <v>82</v>
      </c>
      <c r="K54" s="93"/>
      <c r="L54" s="93"/>
      <c r="M54" s="93" t="s">
        <v>125</v>
      </c>
      <c r="N54" s="93"/>
      <c r="O54" s="93"/>
      <c r="P54" s="3"/>
      <c r="Q54" s="3"/>
      <c r="R54" s="3"/>
      <c r="S54" s="3"/>
    </row>
    <row r="55" spans="1:19" ht="183" customHeight="1" x14ac:dyDescent="0.25">
      <c r="A55" s="7" t="s">
        <v>152</v>
      </c>
      <c r="B55" s="27" t="s">
        <v>133</v>
      </c>
      <c r="C55" s="27" t="s">
        <v>62</v>
      </c>
      <c r="D55" s="60">
        <f>E55+F55+G55</f>
        <v>1937880.13</v>
      </c>
      <c r="E55" s="61">
        <v>1650730.13</v>
      </c>
      <c r="F55" s="61">
        <v>287150</v>
      </c>
      <c r="G55" s="61">
        <v>0</v>
      </c>
      <c r="H55" s="41"/>
      <c r="I55" s="50"/>
      <c r="J55" s="27" t="s">
        <v>82</v>
      </c>
      <c r="K55" s="93"/>
      <c r="L55" s="93"/>
      <c r="M55" s="100" t="s">
        <v>119</v>
      </c>
      <c r="N55" s="100"/>
      <c r="O55" s="100"/>
      <c r="P55" s="100"/>
    </row>
    <row r="56" spans="1:19" ht="102" hidden="1" customHeight="1" x14ac:dyDescent="0.25">
      <c r="A56" s="27" t="s">
        <v>144</v>
      </c>
      <c r="B56" s="27" t="s">
        <v>133</v>
      </c>
      <c r="C56" s="27" t="s">
        <v>62</v>
      </c>
      <c r="D56" s="61">
        <f>E56+F56+G56</f>
        <v>0</v>
      </c>
      <c r="E56" s="61">
        <v>0</v>
      </c>
      <c r="F56" s="61">
        <v>0</v>
      </c>
      <c r="G56" s="61">
        <v>0</v>
      </c>
      <c r="H56" s="27"/>
      <c r="I56" s="27"/>
      <c r="J56" s="27" t="s">
        <v>82</v>
      </c>
      <c r="K56" s="30"/>
      <c r="L56" s="30"/>
      <c r="M56" s="49"/>
      <c r="N56" s="49"/>
      <c r="O56" s="49"/>
      <c r="P56" s="49"/>
    </row>
    <row r="57" spans="1:19" ht="86.45" hidden="1" customHeight="1" x14ac:dyDescent="0.25">
      <c r="A57" s="8" t="s">
        <v>127</v>
      </c>
      <c r="B57" s="27" t="s">
        <v>133</v>
      </c>
      <c r="C57" s="27" t="s">
        <v>62</v>
      </c>
      <c r="D57" s="61">
        <f>E57+F57+G57</f>
        <v>0</v>
      </c>
      <c r="E57" s="61">
        <v>0</v>
      </c>
      <c r="F57" s="61">
        <v>0</v>
      </c>
      <c r="G57" s="61">
        <v>0</v>
      </c>
      <c r="H57" s="27"/>
      <c r="I57" s="11"/>
      <c r="J57" s="27" t="s">
        <v>82</v>
      </c>
      <c r="K57" s="30"/>
      <c r="L57" s="30"/>
      <c r="M57" s="30">
        <v>32</v>
      </c>
      <c r="N57" s="30"/>
      <c r="O57" s="30"/>
      <c r="P57" s="30"/>
    </row>
    <row r="58" spans="1:19" ht="168" customHeight="1" x14ac:dyDescent="0.25">
      <c r="A58" s="8" t="s">
        <v>9</v>
      </c>
      <c r="B58" s="27" t="s">
        <v>133</v>
      </c>
      <c r="C58" s="27" t="s">
        <v>5</v>
      </c>
      <c r="D58" s="61">
        <f t="shared" ref="D58" si="6">E58+F58+G58</f>
        <v>685632105</v>
      </c>
      <c r="E58" s="61">
        <v>195754919</v>
      </c>
      <c r="F58" s="61">
        <v>236377361</v>
      </c>
      <c r="G58" s="61">
        <v>253499825</v>
      </c>
      <c r="H58" s="27"/>
      <c r="I58" s="27"/>
      <c r="J58" s="27" t="s">
        <v>82</v>
      </c>
      <c r="K58" s="30"/>
      <c r="L58" s="30"/>
      <c r="M58" s="30"/>
      <c r="N58" s="30"/>
      <c r="O58" s="30"/>
      <c r="P58" s="30"/>
    </row>
    <row r="59" spans="1:19" ht="28.15" customHeight="1" x14ac:dyDescent="0.25">
      <c r="A59" s="84" t="s">
        <v>159</v>
      </c>
      <c r="B59" s="85"/>
      <c r="C59" s="85"/>
      <c r="D59" s="85"/>
      <c r="E59" s="85"/>
      <c r="F59" s="85"/>
      <c r="G59" s="85"/>
      <c r="H59" s="85"/>
      <c r="I59" s="85"/>
      <c r="J59" s="86"/>
      <c r="K59" s="30"/>
      <c r="L59" s="30"/>
      <c r="M59" s="30"/>
      <c r="N59" s="30"/>
      <c r="O59" s="30"/>
      <c r="P59" s="30"/>
    </row>
    <row r="60" spans="1:19" ht="197.25" customHeight="1" x14ac:dyDescent="0.25">
      <c r="A60" s="8" t="s">
        <v>158</v>
      </c>
      <c r="B60" s="27" t="s">
        <v>133</v>
      </c>
      <c r="C60" s="27" t="s">
        <v>40</v>
      </c>
      <c r="D60" s="61">
        <f t="shared" ref="D60:D67" si="7">E60+F60+G60</f>
        <v>8354557.3200000003</v>
      </c>
      <c r="E60" s="61">
        <v>2751591.63</v>
      </c>
      <c r="F60" s="61">
        <v>2782674</v>
      </c>
      <c r="G60" s="61">
        <v>2820291.69</v>
      </c>
      <c r="H60" s="41"/>
      <c r="I60" s="27"/>
      <c r="J60" s="27" t="s">
        <v>82</v>
      </c>
      <c r="K60" s="30"/>
      <c r="L60" s="30"/>
      <c r="M60" s="30"/>
      <c r="N60" s="30"/>
      <c r="O60" s="30"/>
      <c r="P60" s="30"/>
    </row>
    <row r="61" spans="1:19" ht="166.5" customHeight="1" x14ac:dyDescent="0.25">
      <c r="A61" s="8" t="s">
        <v>71</v>
      </c>
      <c r="B61" s="27" t="s">
        <v>133</v>
      </c>
      <c r="C61" s="27" t="s">
        <v>40</v>
      </c>
      <c r="D61" s="61">
        <f t="shared" si="7"/>
        <v>81825835.599999994</v>
      </c>
      <c r="E61" s="61">
        <v>26213395.600000001</v>
      </c>
      <c r="F61" s="61">
        <v>27686880</v>
      </c>
      <c r="G61" s="61">
        <v>27925560</v>
      </c>
      <c r="H61" s="42"/>
      <c r="I61" s="50"/>
      <c r="J61" s="27" t="s">
        <v>82</v>
      </c>
      <c r="M61" s="32">
        <v>16848</v>
      </c>
    </row>
    <row r="62" spans="1:19" ht="101.25" customHeight="1" x14ac:dyDescent="0.25">
      <c r="A62" s="8" t="s">
        <v>35</v>
      </c>
      <c r="B62" s="27" t="s">
        <v>133</v>
      </c>
      <c r="C62" s="27" t="s">
        <v>5</v>
      </c>
      <c r="D62" s="60">
        <f>E62+F62+G62</f>
        <v>1645000</v>
      </c>
      <c r="E62" s="61">
        <v>1645000</v>
      </c>
      <c r="F62" s="61">
        <v>0</v>
      </c>
      <c r="G62" s="61">
        <v>0</v>
      </c>
      <c r="H62" s="43"/>
      <c r="I62" s="53"/>
      <c r="J62" s="27" t="s">
        <v>82</v>
      </c>
      <c r="M62" s="32"/>
    </row>
    <row r="63" spans="1:19" ht="25.9" customHeight="1" x14ac:dyDescent="0.25">
      <c r="A63" s="87" t="s">
        <v>24</v>
      </c>
      <c r="B63" s="87"/>
      <c r="C63" s="87"/>
      <c r="D63" s="87"/>
      <c r="E63" s="87"/>
      <c r="F63" s="87"/>
      <c r="G63" s="87"/>
      <c r="H63" s="87"/>
      <c r="I63" s="87"/>
      <c r="J63" s="87"/>
    </row>
    <row r="64" spans="1:19" ht="141" customHeight="1" x14ac:dyDescent="0.25">
      <c r="A64" s="37" t="s">
        <v>101</v>
      </c>
      <c r="B64" s="27" t="s">
        <v>133</v>
      </c>
      <c r="C64" s="27" t="s">
        <v>5</v>
      </c>
      <c r="D64" s="61">
        <f t="shared" si="7"/>
        <v>25096352</v>
      </c>
      <c r="E64" s="61">
        <v>6336512</v>
      </c>
      <c r="F64" s="61">
        <v>9379920</v>
      </c>
      <c r="G64" s="61">
        <v>9379920</v>
      </c>
      <c r="H64" s="41"/>
      <c r="I64" s="50"/>
      <c r="J64" s="27" t="s">
        <v>82</v>
      </c>
      <c r="M64" s="5" t="s">
        <v>34</v>
      </c>
    </row>
    <row r="65" spans="1:16" ht="144.75" customHeight="1" x14ac:dyDescent="0.25">
      <c r="A65" s="37" t="s">
        <v>101</v>
      </c>
      <c r="B65" s="27" t="s">
        <v>44</v>
      </c>
      <c r="C65" s="27" t="s">
        <v>40</v>
      </c>
      <c r="D65" s="61">
        <f t="shared" si="7"/>
        <v>40381768.719999999</v>
      </c>
      <c r="E65" s="61">
        <v>14106540.5</v>
      </c>
      <c r="F65" s="61">
        <v>13137600</v>
      </c>
      <c r="G65" s="61">
        <v>13137628.220000001</v>
      </c>
      <c r="H65" s="42"/>
      <c r="I65" s="50"/>
      <c r="J65" s="27" t="s">
        <v>82</v>
      </c>
      <c r="M65" s="5">
        <v>14796.8</v>
      </c>
      <c r="N65" s="25"/>
    </row>
    <row r="66" spans="1:16" ht="15.75" hidden="1" customHeight="1" x14ac:dyDescent="0.25">
      <c r="A66" s="37"/>
      <c r="B66" s="27"/>
      <c r="C66" s="27"/>
      <c r="D66" s="61">
        <f t="shared" si="7"/>
        <v>0</v>
      </c>
      <c r="E66" s="61"/>
      <c r="F66" s="61"/>
      <c r="G66" s="61"/>
      <c r="H66" s="41"/>
      <c r="I66" s="27"/>
      <c r="J66" s="27"/>
      <c r="M66" s="5"/>
      <c r="N66" s="25"/>
    </row>
    <row r="67" spans="1:16" ht="120" customHeight="1" x14ac:dyDescent="0.25">
      <c r="A67" s="8" t="s">
        <v>124</v>
      </c>
      <c r="B67" s="27" t="s">
        <v>133</v>
      </c>
      <c r="C67" s="27" t="s">
        <v>62</v>
      </c>
      <c r="D67" s="61">
        <f t="shared" si="7"/>
        <v>4700384.33</v>
      </c>
      <c r="E67" s="61">
        <v>2057334.33</v>
      </c>
      <c r="F67" s="61">
        <v>2643050</v>
      </c>
      <c r="G67" s="61">
        <v>0</v>
      </c>
      <c r="H67" s="41"/>
      <c r="I67" s="27"/>
      <c r="J67" s="27" t="s">
        <v>82</v>
      </c>
      <c r="M67" s="92"/>
      <c r="N67" s="92"/>
      <c r="O67" s="92"/>
    </row>
    <row r="68" spans="1:16" ht="0.6" hidden="1" customHeight="1" x14ac:dyDescent="0.25">
      <c r="A68" s="88" t="s">
        <v>20</v>
      </c>
      <c r="B68" s="88"/>
      <c r="C68" s="88"/>
      <c r="D68" s="88"/>
      <c r="E68" s="88"/>
      <c r="F68" s="88"/>
      <c r="G68" s="88"/>
      <c r="H68" s="88"/>
      <c r="I68" s="88"/>
      <c r="J68" s="88"/>
    </row>
    <row r="69" spans="1:16" ht="1.1499999999999999" hidden="1" customHeight="1" x14ac:dyDescent="0.25">
      <c r="A69" s="7" t="s">
        <v>69</v>
      </c>
      <c r="B69" s="27" t="s">
        <v>133</v>
      </c>
      <c r="C69" s="27" t="s">
        <v>5</v>
      </c>
      <c r="D69" s="31">
        <f>E69+F69+G69+H69+I69</f>
        <v>0</v>
      </c>
      <c r="E69" s="27">
        <v>0</v>
      </c>
      <c r="F69" s="27"/>
      <c r="G69" s="27"/>
      <c r="H69" s="27"/>
      <c r="I69" s="27"/>
      <c r="J69" s="27" t="s">
        <v>82</v>
      </c>
      <c r="M69" s="93" t="s">
        <v>5</v>
      </c>
      <c r="N69" s="93"/>
      <c r="O69" s="93"/>
      <c r="P69" s="93"/>
    </row>
    <row r="70" spans="1:16" ht="231.6" hidden="1" customHeight="1" x14ac:dyDescent="0.25">
      <c r="A70" s="7" t="s">
        <v>70</v>
      </c>
      <c r="B70" s="27" t="s">
        <v>133</v>
      </c>
      <c r="C70" s="27" t="s">
        <v>62</v>
      </c>
      <c r="D70" s="31">
        <f>E70+F70+G70+H70+I70</f>
        <v>0</v>
      </c>
      <c r="E70" s="38">
        <f>E78+E82</f>
        <v>0</v>
      </c>
      <c r="F70" s="31">
        <v>0</v>
      </c>
      <c r="G70" s="31">
        <v>0</v>
      </c>
      <c r="H70" s="31"/>
      <c r="I70" s="31"/>
      <c r="J70" s="90" t="s">
        <v>72</v>
      </c>
      <c r="M70" s="93" t="s">
        <v>38</v>
      </c>
      <c r="N70" s="93"/>
      <c r="O70" s="93"/>
      <c r="P70" s="30"/>
    </row>
    <row r="71" spans="1:16" ht="73.900000000000006" hidden="1" customHeight="1" x14ac:dyDescent="0.25">
      <c r="A71" s="7" t="s">
        <v>117</v>
      </c>
      <c r="B71" s="27" t="s">
        <v>44</v>
      </c>
      <c r="C71" s="27" t="s">
        <v>62</v>
      </c>
      <c r="D71" s="31">
        <f t="shared" ref="D71:D89" si="8">E71+F71+G71+H71+I71</f>
        <v>0</v>
      </c>
      <c r="E71" s="56"/>
      <c r="F71" s="27">
        <v>0</v>
      </c>
      <c r="G71" s="27">
        <v>0</v>
      </c>
      <c r="H71" s="27">
        <v>0</v>
      </c>
      <c r="I71" s="27">
        <v>0</v>
      </c>
      <c r="J71" s="105"/>
      <c r="M71" s="30"/>
      <c r="N71" s="30"/>
      <c r="O71" s="30"/>
      <c r="P71" s="30"/>
    </row>
    <row r="72" spans="1:16" ht="73.900000000000006" hidden="1" customHeight="1" x14ac:dyDescent="0.25">
      <c r="A72" s="7" t="s">
        <v>100</v>
      </c>
      <c r="B72" s="27" t="s">
        <v>44</v>
      </c>
      <c r="C72" s="27" t="s">
        <v>62</v>
      </c>
      <c r="D72" s="31">
        <f t="shared" si="8"/>
        <v>0</v>
      </c>
      <c r="E72" s="56"/>
      <c r="F72" s="27"/>
      <c r="G72" s="27">
        <v>0</v>
      </c>
      <c r="H72" s="27">
        <v>0</v>
      </c>
      <c r="I72" s="27">
        <v>0</v>
      </c>
      <c r="J72" s="105"/>
      <c r="M72" s="30"/>
      <c r="N72" s="30"/>
      <c r="O72" s="30"/>
      <c r="P72" s="30"/>
    </row>
    <row r="73" spans="1:16" ht="64.150000000000006" hidden="1" customHeight="1" x14ac:dyDescent="0.25">
      <c r="A73" s="7" t="s">
        <v>99</v>
      </c>
      <c r="B73" s="27" t="s">
        <v>44</v>
      </c>
      <c r="C73" s="27" t="s">
        <v>62</v>
      </c>
      <c r="D73" s="31">
        <f t="shared" si="8"/>
        <v>0</v>
      </c>
      <c r="E73" s="56"/>
      <c r="F73" s="27"/>
      <c r="G73" s="27">
        <v>0</v>
      </c>
      <c r="H73" s="27">
        <v>0</v>
      </c>
      <c r="I73" s="27">
        <v>0</v>
      </c>
      <c r="J73" s="105"/>
      <c r="M73" s="30"/>
      <c r="N73" s="30"/>
      <c r="O73" s="30"/>
      <c r="P73" s="30"/>
    </row>
    <row r="74" spans="1:16" ht="64.150000000000006" hidden="1" customHeight="1" x14ac:dyDescent="0.25">
      <c r="A74" s="7" t="s">
        <v>98</v>
      </c>
      <c r="B74" s="27" t="s">
        <v>44</v>
      </c>
      <c r="C74" s="27" t="s">
        <v>62</v>
      </c>
      <c r="D74" s="31">
        <f t="shared" si="8"/>
        <v>0</v>
      </c>
      <c r="E74" s="56"/>
      <c r="F74" s="27"/>
      <c r="G74" s="27">
        <v>0</v>
      </c>
      <c r="H74" s="27">
        <v>0</v>
      </c>
      <c r="I74" s="27">
        <v>0</v>
      </c>
      <c r="J74" s="105"/>
      <c r="M74" s="30"/>
      <c r="N74" s="30"/>
      <c r="O74" s="30"/>
      <c r="P74" s="30"/>
    </row>
    <row r="75" spans="1:16" ht="90.6" hidden="1" customHeight="1" x14ac:dyDescent="0.25">
      <c r="A75" s="7" t="s">
        <v>104</v>
      </c>
      <c r="B75" s="27" t="s">
        <v>44</v>
      </c>
      <c r="C75" s="27" t="s">
        <v>62</v>
      </c>
      <c r="D75" s="31">
        <f t="shared" si="8"/>
        <v>0</v>
      </c>
      <c r="E75" s="56"/>
      <c r="F75" s="27"/>
      <c r="G75" s="27">
        <v>0</v>
      </c>
      <c r="H75" s="27">
        <v>0</v>
      </c>
      <c r="I75" s="27">
        <v>0</v>
      </c>
      <c r="J75" s="105"/>
      <c r="M75" s="30"/>
      <c r="N75" s="30"/>
      <c r="O75" s="30"/>
      <c r="P75" s="30"/>
    </row>
    <row r="76" spans="1:16" ht="13.9" hidden="1" customHeight="1" x14ac:dyDescent="0.25">
      <c r="A76" s="7"/>
      <c r="B76" s="27" t="s">
        <v>44</v>
      </c>
      <c r="C76" s="27" t="s">
        <v>62</v>
      </c>
      <c r="D76" s="31">
        <f t="shared" si="8"/>
        <v>0</v>
      </c>
      <c r="E76" s="56"/>
      <c r="F76" s="27"/>
      <c r="G76" s="27"/>
      <c r="H76" s="27"/>
      <c r="I76" s="27"/>
      <c r="J76" s="105"/>
      <c r="M76" s="30" t="s">
        <v>64</v>
      </c>
      <c r="N76" s="30"/>
      <c r="O76" s="30"/>
      <c r="P76" s="30"/>
    </row>
    <row r="77" spans="1:16" ht="73.150000000000006" hidden="1" customHeight="1" x14ac:dyDescent="0.25">
      <c r="A77" s="7" t="s">
        <v>97</v>
      </c>
      <c r="B77" s="27" t="s">
        <v>44</v>
      </c>
      <c r="C77" s="27" t="s">
        <v>62</v>
      </c>
      <c r="D77" s="31">
        <f t="shared" si="8"/>
        <v>0</v>
      </c>
      <c r="E77" s="56"/>
      <c r="F77" s="27">
        <v>0</v>
      </c>
      <c r="G77" s="27">
        <v>0</v>
      </c>
      <c r="H77" s="27">
        <v>0</v>
      </c>
      <c r="I77" s="27">
        <v>0</v>
      </c>
      <c r="J77" s="105"/>
      <c r="M77" s="30"/>
      <c r="N77" s="30"/>
      <c r="O77" s="30"/>
      <c r="P77" s="30"/>
    </row>
    <row r="78" spans="1:16" ht="73.900000000000006" hidden="1" customHeight="1" x14ac:dyDescent="0.25">
      <c r="A78" s="7" t="s">
        <v>143</v>
      </c>
      <c r="B78" s="27" t="s">
        <v>133</v>
      </c>
      <c r="C78" s="27" t="s">
        <v>62</v>
      </c>
      <c r="D78" s="31">
        <f t="shared" si="8"/>
        <v>0</v>
      </c>
      <c r="E78" s="11">
        <v>0</v>
      </c>
      <c r="F78" s="27">
        <v>0</v>
      </c>
      <c r="G78" s="27">
        <v>0</v>
      </c>
      <c r="H78" s="27">
        <v>0</v>
      </c>
      <c r="I78" s="27">
        <v>0</v>
      </c>
      <c r="J78" s="105"/>
      <c r="M78" s="30" t="s">
        <v>65</v>
      </c>
      <c r="N78" s="30"/>
      <c r="O78" s="30"/>
      <c r="P78" s="30"/>
    </row>
    <row r="79" spans="1:16" ht="65.45" hidden="1" customHeight="1" x14ac:dyDescent="0.25">
      <c r="A79" s="7" t="s">
        <v>118</v>
      </c>
      <c r="B79" s="27" t="s">
        <v>44</v>
      </c>
      <c r="C79" s="27" t="s">
        <v>62</v>
      </c>
      <c r="D79" s="31">
        <f t="shared" si="8"/>
        <v>0</v>
      </c>
      <c r="E79" s="27"/>
      <c r="F79" s="27">
        <v>0</v>
      </c>
      <c r="G79" s="27">
        <v>0</v>
      </c>
      <c r="H79" s="40">
        <v>0</v>
      </c>
      <c r="I79" s="27">
        <v>0</v>
      </c>
      <c r="J79" s="105"/>
      <c r="M79" s="30" t="s">
        <v>66</v>
      </c>
      <c r="N79" s="30"/>
      <c r="O79" s="30"/>
      <c r="P79" s="30"/>
    </row>
    <row r="80" spans="1:16" ht="1.1499999999999999" hidden="1" customHeight="1" x14ac:dyDescent="0.25">
      <c r="A80" s="7" t="s">
        <v>96</v>
      </c>
      <c r="B80" s="27" t="s">
        <v>133</v>
      </c>
      <c r="C80" s="27" t="s">
        <v>62</v>
      </c>
      <c r="D80" s="31">
        <f t="shared" si="8"/>
        <v>0</v>
      </c>
      <c r="E80" s="27">
        <v>0</v>
      </c>
      <c r="F80" s="27">
        <v>0</v>
      </c>
      <c r="G80" s="27">
        <v>0</v>
      </c>
      <c r="H80" s="27"/>
      <c r="I80" s="27"/>
      <c r="J80" s="105"/>
      <c r="M80" s="30"/>
      <c r="N80" s="30"/>
      <c r="O80" s="30"/>
      <c r="P80" s="30"/>
    </row>
    <row r="81" spans="1:18" ht="74.45" hidden="1" customHeight="1" x14ac:dyDescent="0.25">
      <c r="A81" s="7" t="s">
        <v>95</v>
      </c>
      <c r="B81" s="27" t="s">
        <v>44</v>
      </c>
      <c r="C81" s="27" t="s">
        <v>62</v>
      </c>
      <c r="D81" s="31">
        <f t="shared" si="8"/>
        <v>0</v>
      </c>
      <c r="E81" s="27"/>
      <c r="F81" s="27">
        <v>0</v>
      </c>
      <c r="G81" s="27">
        <v>0</v>
      </c>
      <c r="H81" s="27">
        <v>0</v>
      </c>
      <c r="I81" s="27">
        <v>0</v>
      </c>
      <c r="J81" s="105"/>
      <c r="M81" s="30"/>
      <c r="N81" s="30"/>
      <c r="O81" s="30"/>
      <c r="P81" s="30"/>
    </row>
    <row r="82" spans="1:18" ht="77.45" hidden="1" customHeight="1" x14ac:dyDescent="0.25">
      <c r="A82" s="7" t="s">
        <v>142</v>
      </c>
      <c r="B82" s="27" t="s">
        <v>133</v>
      </c>
      <c r="C82" s="27" t="s">
        <v>62</v>
      </c>
      <c r="D82" s="31">
        <f t="shared" si="8"/>
        <v>0</v>
      </c>
      <c r="E82" s="11">
        <v>0</v>
      </c>
      <c r="F82" s="27">
        <v>0</v>
      </c>
      <c r="G82" s="27">
        <v>0</v>
      </c>
      <c r="H82" s="27">
        <v>0</v>
      </c>
      <c r="I82" s="27">
        <v>0</v>
      </c>
      <c r="J82" s="105"/>
      <c r="M82" s="30"/>
      <c r="N82" s="30"/>
      <c r="O82" s="30"/>
      <c r="P82" s="30"/>
    </row>
    <row r="83" spans="1:18" ht="77.45" hidden="1" customHeight="1" x14ac:dyDescent="0.25">
      <c r="A83" s="7" t="s">
        <v>94</v>
      </c>
      <c r="B83" s="27" t="s">
        <v>44</v>
      </c>
      <c r="C83" s="27" t="s">
        <v>62</v>
      </c>
      <c r="D83" s="31">
        <f t="shared" si="8"/>
        <v>0</v>
      </c>
      <c r="E83" s="27"/>
      <c r="F83" s="27">
        <v>0</v>
      </c>
      <c r="G83" s="27">
        <v>0</v>
      </c>
      <c r="H83" s="27">
        <v>0</v>
      </c>
      <c r="I83" s="27">
        <v>0</v>
      </c>
      <c r="J83" s="105"/>
      <c r="M83" s="30"/>
      <c r="N83" s="30"/>
      <c r="O83" s="30"/>
      <c r="P83" s="30"/>
    </row>
    <row r="84" spans="1:18" ht="65.45" hidden="1" customHeight="1" x14ac:dyDescent="0.25">
      <c r="A84" s="7" t="s">
        <v>93</v>
      </c>
      <c r="B84" s="27" t="s">
        <v>44</v>
      </c>
      <c r="C84" s="27" t="s">
        <v>62</v>
      </c>
      <c r="D84" s="31">
        <f t="shared" si="8"/>
        <v>0</v>
      </c>
      <c r="E84" s="27"/>
      <c r="F84" s="27">
        <v>0</v>
      </c>
      <c r="G84" s="27">
        <v>0</v>
      </c>
      <c r="H84" s="27">
        <v>0</v>
      </c>
      <c r="I84" s="27">
        <v>0</v>
      </c>
      <c r="J84" s="105"/>
      <c r="M84" s="30"/>
      <c r="N84" s="30"/>
      <c r="O84" s="30"/>
      <c r="P84" s="30"/>
    </row>
    <row r="85" spans="1:18" ht="65.45" hidden="1" customHeight="1" x14ac:dyDescent="0.25">
      <c r="A85" s="7" t="s">
        <v>92</v>
      </c>
      <c r="B85" s="27" t="s">
        <v>44</v>
      </c>
      <c r="C85" s="27" t="s">
        <v>62</v>
      </c>
      <c r="D85" s="31">
        <f t="shared" si="8"/>
        <v>0</v>
      </c>
      <c r="E85" s="27"/>
      <c r="F85" s="27">
        <v>0</v>
      </c>
      <c r="G85" s="27">
        <v>0</v>
      </c>
      <c r="H85" s="27">
        <v>0</v>
      </c>
      <c r="I85" s="27">
        <v>0</v>
      </c>
      <c r="J85" s="105"/>
      <c r="M85" s="30"/>
      <c r="N85" s="30"/>
      <c r="O85" s="30"/>
      <c r="P85" s="30"/>
    </row>
    <row r="86" spans="1:18" ht="77.45" hidden="1" customHeight="1" x14ac:dyDescent="0.25">
      <c r="A86" s="7" t="s">
        <v>91</v>
      </c>
      <c r="B86" s="27" t="s">
        <v>44</v>
      </c>
      <c r="C86" s="27" t="s">
        <v>62</v>
      </c>
      <c r="D86" s="31">
        <f t="shared" si="8"/>
        <v>0</v>
      </c>
      <c r="E86" s="27"/>
      <c r="F86" s="27">
        <v>0</v>
      </c>
      <c r="G86" s="27">
        <v>0</v>
      </c>
      <c r="H86" s="27">
        <v>0</v>
      </c>
      <c r="I86" s="27">
        <v>0</v>
      </c>
      <c r="J86" s="105"/>
      <c r="M86" s="30"/>
      <c r="N86" s="30"/>
      <c r="O86" s="30"/>
      <c r="P86" s="30"/>
    </row>
    <row r="87" spans="1:18" ht="0.6" hidden="1" customHeight="1" x14ac:dyDescent="0.25">
      <c r="A87" s="7" t="s">
        <v>139</v>
      </c>
      <c r="B87" s="27" t="s">
        <v>133</v>
      </c>
      <c r="C87" s="27" t="s">
        <v>62</v>
      </c>
      <c r="D87" s="38">
        <f>E87+F87+G87+H87+I87</f>
        <v>0</v>
      </c>
      <c r="E87" s="27">
        <v>0</v>
      </c>
      <c r="F87" s="11">
        <v>0</v>
      </c>
      <c r="G87" s="41">
        <v>0</v>
      </c>
      <c r="H87" s="27"/>
      <c r="I87" s="27"/>
      <c r="J87" s="91"/>
      <c r="M87" s="30" t="s">
        <v>60</v>
      </c>
      <c r="N87" s="30"/>
      <c r="O87" s="30"/>
      <c r="P87" s="30"/>
    </row>
    <row r="88" spans="1:18" ht="199.15" hidden="1" customHeight="1" x14ac:dyDescent="0.25">
      <c r="A88" s="7" t="s">
        <v>138</v>
      </c>
      <c r="B88" s="27" t="s">
        <v>133</v>
      </c>
      <c r="C88" s="27" t="s">
        <v>5</v>
      </c>
      <c r="D88" s="31">
        <f>E88+F88+G88+H88+I88</f>
        <v>0</v>
      </c>
      <c r="E88" s="27">
        <v>0</v>
      </c>
      <c r="F88" s="27">
        <v>0</v>
      </c>
      <c r="G88" s="41">
        <v>0</v>
      </c>
      <c r="H88" s="27"/>
      <c r="I88" s="27"/>
      <c r="J88" s="27" t="s">
        <v>82</v>
      </c>
      <c r="M88" s="30"/>
      <c r="N88" s="14"/>
      <c r="O88" s="30"/>
      <c r="P88" s="30"/>
      <c r="R88" s="1" t="s">
        <v>55</v>
      </c>
    </row>
    <row r="89" spans="1:18" ht="286.14999999999998" hidden="1" customHeight="1" x14ac:dyDescent="0.25">
      <c r="A89" s="7" t="s">
        <v>107</v>
      </c>
      <c r="B89" s="27" t="s">
        <v>133</v>
      </c>
      <c r="C89" s="27" t="s">
        <v>40</v>
      </c>
      <c r="D89" s="31">
        <f t="shared" si="8"/>
        <v>0</v>
      </c>
      <c r="E89" s="27">
        <v>0</v>
      </c>
      <c r="F89" s="27">
        <v>0</v>
      </c>
      <c r="G89" s="41">
        <v>0</v>
      </c>
      <c r="H89" s="27"/>
      <c r="I89" s="27"/>
      <c r="J89" s="27" t="s">
        <v>82</v>
      </c>
      <c r="M89" s="30"/>
      <c r="N89" s="30"/>
      <c r="O89" s="30"/>
      <c r="P89" s="30"/>
    </row>
    <row r="90" spans="1:18" ht="163.15" hidden="1" customHeight="1" x14ac:dyDescent="0.25">
      <c r="A90" s="7" t="s">
        <v>136</v>
      </c>
      <c r="B90" s="27" t="s">
        <v>133</v>
      </c>
      <c r="C90" s="27" t="s">
        <v>62</v>
      </c>
      <c r="D90" s="31">
        <f>E90+F90+G90+H90+I90</f>
        <v>0</v>
      </c>
      <c r="E90" s="27">
        <v>0</v>
      </c>
      <c r="F90" s="27">
        <v>0</v>
      </c>
      <c r="G90" s="41">
        <v>0</v>
      </c>
      <c r="H90" s="27"/>
      <c r="I90" s="27"/>
      <c r="J90" s="27" t="s">
        <v>82</v>
      </c>
      <c r="M90" s="93" t="s">
        <v>39</v>
      </c>
      <c r="N90" s="93"/>
      <c r="O90" s="30"/>
      <c r="P90" s="30"/>
    </row>
    <row r="91" spans="1:18" ht="189" hidden="1" customHeight="1" x14ac:dyDescent="0.25">
      <c r="A91" s="47" t="s">
        <v>137</v>
      </c>
      <c r="B91" s="27" t="s">
        <v>133</v>
      </c>
      <c r="C91" s="27" t="s">
        <v>62</v>
      </c>
      <c r="D91" s="38">
        <f>E91+F91+G91+H91+I91</f>
        <v>0</v>
      </c>
      <c r="E91" s="46">
        <v>0</v>
      </c>
      <c r="F91" s="27">
        <v>0</v>
      </c>
      <c r="G91" s="41">
        <v>0</v>
      </c>
      <c r="H91" s="27"/>
      <c r="I91" s="11"/>
      <c r="J91" s="27" t="s">
        <v>82</v>
      </c>
      <c r="M91" s="30"/>
      <c r="N91" s="30"/>
      <c r="O91" s="30"/>
      <c r="P91" s="30"/>
    </row>
    <row r="92" spans="1:18" ht="229.9" hidden="1" customHeight="1" x14ac:dyDescent="0.25">
      <c r="A92" s="10" t="s">
        <v>154</v>
      </c>
      <c r="B92" s="27" t="s">
        <v>133</v>
      </c>
      <c r="C92" s="27" t="s">
        <v>62</v>
      </c>
      <c r="D92" s="27">
        <f t="shared" ref="D92" si="9">E92+F92+G92</f>
        <v>0</v>
      </c>
      <c r="E92" s="46"/>
      <c r="F92" s="11">
        <v>0</v>
      </c>
      <c r="G92" s="27">
        <v>0</v>
      </c>
      <c r="H92" s="27"/>
      <c r="I92" s="50"/>
      <c r="J92" s="27" t="s">
        <v>82</v>
      </c>
      <c r="K92" s="106"/>
      <c r="L92" s="93"/>
      <c r="M92" s="100" t="s">
        <v>102</v>
      </c>
      <c r="N92" s="100"/>
      <c r="O92" s="100"/>
      <c r="P92" s="100"/>
      <c r="Q92" s="3"/>
    </row>
    <row r="93" spans="1:18" ht="34.15" customHeight="1" x14ac:dyDescent="0.25">
      <c r="A93" s="87" t="s">
        <v>25</v>
      </c>
      <c r="B93" s="87"/>
      <c r="C93" s="87"/>
      <c r="D93" s="87"/>
      <c r="E93" s="87"/>
      <c r="F93" s="87"/>
      <c r="G93" s="87"/>
      <c r="H93" s="87"/>
      <c r="I93" s="87"/>
      <c r="J93" s="87"/>
    </row>
    <row r="94" spans="1:18" ht="178.15" hidden="1" customHeight="1" x14ac:dyDescent="0.25">
      <c r="A94" s="7" t="s">
        <v>111</v>
      </c>
      <c r="B94" s="27" t="s">
        <v>44</v>
      </c>
      <c r="C94" s="27" t="s">
        <v>5</v>
      </c>
      <c r="D94" s="31">
        <f>E94+F94+G94+H94+I94</f>
        <v>0</v>
      </c>
      <c r="E94" s="31">
        <v>0</v>
      </c>
      <c r="F94" s="31">
        <v>0</v>
      </c>
      <c r="G94" s="27">
        <v>0</v>
      </c>
      <c r="H94" s="31">
        <v>0</v>
      </c>
      <c r="I94" s="31">
        <v>0</v>
      </c>
      <c r="J94" s="27" t="s">
        <v>82</v>
      </c>
    </row>
    <row r="95" spans="1:18" ht="106.9" hidden="1" customHeight="1" x14ac:dyDescent="0.25">
      <c r="A95" s="27" t="s">
        <v>52</v>
      </c>
      <c r="B95" s="90" t="s">
        <v>44</v>
      </c>
      <c r="C95" s="90" t="s">
        <v>62</v>
      </c>
      <c r="D95" s="31">
        <f t="shared" ref="D95:D102" si="10">E95+F95+G95+H95+I95</f>
        <v>0</v>
      </c>
      <c r="E95" s="31">
        <f>E96+E97+E98+E99+E100+E101+E102</f>
        <v>0</v>
      </c>
      <c r="F95" s="31">
        <f>F96+F97+F98+F99+F100+F101+F102</f>
        <v>0</v>
      </c>
      <c r="G95" s="38">
        <f t="shared" ref="G95:I95" si="11">G96+G97+G98+G99+G100+G101+G102</f>
        <v>0</v>
      </c>
      <c r="H95" s="31">
        <f t="shared" si="11"/>
        <v>0</v>
      </c>
      <c r="I95" s="31">
        <f t="shared" si="11"/>
        <v>0</v>
      </c>
      <c r="J95" s="90" t="s">
        <v>82</v>
      </c>
    </row>
    <row r="96" spans="1:18" ht="46.9" hidden="1" customHeight="1" x14ac:dyDescent="0.25">
      <c r="A96" s="15" t="s">
        <v>90</v>
      </c>
      <c r="B96" s="105"/>
      <c r="C96" s="105"/>
      <c r="D96" s="31">
        <f t="shared" si="10"/>
        <v>0</v>
      </c>
      <c r="E96" s="31"/>
      <c r="F96" s="27">
        <v>0</v>
      </c>
      <c r="G96" s="11">
        <v>0</v>
      </c>
      <c r="H96" s="11">
        <v>0</v>
      </c>
      <c r="I96" s="31">
        <v>0</v>
      </c>
      <c r="J96" s="105"/>
      <c r="M96" s="1" t="s">
        <v>61</v>
      </c>
    </row>
    <row r="97" spans="1:15" ht="48" hidden="1" customHeight="1" x14ac:dyDescent="0.25">
      <c r="A97" s="13" t="s">
        <v>56</v>
      </c>
      <c r="B97" s="105"/>
      <c r="C97" s="105"/>
      <c r="D97" s="31">
        <f t="shared" si="10"/>
        <v>0</v>
      </c>
      <c r="E97" s="31"/>
      <c r="F97" s="27">
        <v>0</v>
      </c>
      <c r="G97" s="27">
        <v>0</v>
      </c>
      <c r="H97" s="27">
        <v>0</v>
      </c>
      <c r="I97" s="31">
        <v>0</v>
      </c>
      <c r="J97" s="105"/>
    </row>
    <row r="98" spans="1:15" ht="48.6" hidden="1" customHeight="1" x14ac:dyDescent="0.25">
      <c r="A98" s="13" t="s">
        <v>89</v>
      </c>
      <c r="B98" s="105"/>
      <c r="C98" s="105"/>
      <c r="D98" s="31">
        <f t="shared" si="10"/>
        <v>0</v>
      </c>
      <c r="E98" s="31"/>
      <c r="F98" s="27">
        <v>0</v>
      </c>
      <c r="G98" s="27">
        <v>0</v>
      </c>
      <c r="H98" s="27">
        <v>0</v>
      </c>
      <c r="I98" s="31">
        <v>0</v>
      </c>
      <c r="J98" s="105"/>
    </row>
    <row r="99" spans="1:15" ht="42" hidden="1" customHeight="1" x14ac:dyDescent="0.25">
      <c r="A99" s="15" t="s">
        <v>88</v>
      </c>
      <c r="B99" s="105"/>
      <c r="C99" s="105"/>
      <c r="D99" s="31">
        <f t="shared" si="10"/>
        <v>0</v>
      </c>
      <c r="E99" s="31"/>
      <c r="F99" s="31">
        <v>0</v>
      </c>
      <c r="G99" s="27">
        <v>0</v>
      </c>
      <c r="H99" s="31">
        <v>0</v>
      </c>
      <c r="I99" s="31">
        <v>0</v>
      </c>
      <c r="J99" s="105"/>
    </row>
    <row r="100" spans="1:15" ht="38.450000000000003" hidden="1" customHeight="1" x14ac:dyDescent="0.25">
      <c r="A100" s="13" t="s">
        <v>87</v>
      </c>
      <c r="B100" s="105"/>
      <c r="C100" s="105"/>
      <c r="D100" s="31">
        <f t="shared" si="10"/>
        <v>0</v>
      </c>
      <c r="E100" s="31"/>
      <c r="F100" s="31">
        <v>0</v>
      </c>
      <c r="G100" s="27">
        <v>0</v>
      </c>
      <c r="H100" s="27">
        <v>0</v>
      </c>
      <c r="I100" s="31">
        <v>0</v>
      </c>
      <c r="J100" s="105"/>
    </row>
    <row r="101" spans="1:15" ht="38.450000000000003" hidden="1" customHeight="1" x14ac:dyDescent="0.25">
      <c r="A101" s="16" t="s">
        <v>86</v>
      </c>
      <c r="B101" s="105"/>
      <c r="C101" s="105"/>
      <c r="D101" s="31">
        <f t="shared" si="10"/>
        <v>0</v>
      </c>
      <c r="E101" s="31"/>
      <c r="F101" s="31">
        <v>0</v>
      </c>
      <c r="G101" s="31">
        <v>0</v>
      </c>
      <c r="H101" s="27">
        <v>0</v>
      </c>
      <c r="I101" s="31">
        <v>0</v>
      </c>
      <c r="J101" s="105"/>
    </row>
    <row r="102" spans="1:15" ht="36.6" hidden="1" customHeight="1" x14ac:dyDescent="0.25">
      <c r="A102" s="16" t="s">
        <v>85</v>
      </c>
      <c r="B102" s="91"/>
      <c r="C102" s="91"/>
      <c r="D102" s="31">
        <f t="shared" si="10"/>
        <v>0</v>
      </c>
      <c r="E102" s="31"/>
      <c r="F102" s="31">
        <v>0</v>
      </c>
      <c r="G102" s="31">
        <v>0</v>
      </c>
      <c r="H102" s="31">
        <v>0</v>
      </c>
      <c r="I102" s="27">
        <v>0</v>
      </c>
      <c r="J102" s="91"/>
    </row>
    <row r="103" spans="1:15" ht="1.1499999999999999" hidden="1" customHeight="1" x14ac:dyDescent="0.25">
      <c r="A103" s="90" t="s">
        <v>135</v>
      </c>
      <c r="B103" s="27" t="s">
        <v>133</v>
      </c>
      <c r="C103" s="27" t="s">
        <v>62</v>
      </c>
      <c r="D103" s="31">
        <f>E103+F103+G103+H103+I103</f>
        <v>0</v>
      </c>
      <c r="E103" s="27">
        <v>0</v>
      </c>
      <c r="F103" s="27">
        <v>0</v>
      </c>
      <c r="G103" s="41">
        <v>0</v>
      </c>
      <c r="H103" s="27"/>
      <c r="I103" s="27"/>
      <c r="J103" s="90" t="s">
        <v>82</v>
      </c>
      <c r="M103" s="92" t="s">
        <v>63</v>
      </c>
      <c r="N103" s="92"/>
      <c r="O103" s="92"/>
    </row>
    <row r="104" spans="1:15" ht="77.45" hidden="1" customHeight="1" x14ac:dyDescent="0.25">
      <c r="A104" s="91"/>
      <c r="B104" s="27" t="s">
        <v>133</v>
      </c>
      <c r="C104" s="27" t="s">
        <v>5</v>
      </c>
      <c r="D104" s="31">
        <f>E104+F104+G104+H104+I104</f>
        <v>0</v>
      </c>
      <c r="E104" s="27">
        <v>0</v>
      </c>
      <c r="F104" s="27">
        <v>0</v>
      </c>
      <c r="G104" s="41">
        <v>0</v>
      </c>
      <c r="H104" s="27"/>
      <c r="I104" s="27"/>
      <c r="J104" s="91"/>
    </row>
    <row r="105" spans="1:15" ht="375" customHeight="1" x14ac:dyDescent="0.25">
      <c r="A105" s="27" t="s">
        <v>153</v>
      </c>
      <c r="B105" s="27" t="s">
        <v>133</v>
      </c>
      <c r="C105" s="27" t="s">
        <v>62</v>
      </c>
      <c r="D105" s="60">
        <f>E105+F105+G105</f>
        <v>2635431.66</v>
      </c>
      <c r="E105" s="61">
        <v>1317721.6599999999</v>
      </c>
      <c r="F105" s="61">
        <v>1317710</v>
      </c>
      <c r="G105" s="61">
        <v>0</v>
      </c>
      <c r="H105" s="41"/>
      <c r="I105" s="27"/>
      <c r="J105" s="27" t="s">
        <v>82</v>
      </c>
    </row>
    <row r="106" spans="1:15" ht="33" hidden="1" customHeight="1" x14ac:dyDescent="0.25">
      <c r="A106" s="101" t="s">
        <v>150</v>
      </c>
      <c r="B106" s="102"/>
      <c r="C106" s="102"/>
      <c r="D106" s="102"/>
      <c r="E106" s="102"/>
      <c r="F106" s="102"/>
      <c r="G106" s="102"/>
      <c r="H106" s="102"/>
      <c r="I106" s="102"/>
      <c r="J106" s="103"/>
    </row>
    <row r="107" spans="1:15" ht="115.9" hidden="1" customHeight="1" x14ac:dyDescent="0.25">
      <c r="A107" s="8" t="s">
        <v>35</v>
      </c>
      <c r="B107" s="27" t="s">
        <v>133</v>
      </c>
      <c r="C107" s="27" t="s">
        <v>5</v>
      </c>
      <c r="D107" s="38">
        <f>E107+F107+G107</f>
        <v>0</v>
      </c>
      <c r="E107" s="11">
        <v>0</v>
      </c>
      <c r="F107" s="27">
        <v>0</v>
      </c>
      <c r="G107" s="27">
        <v>0</v>
      </c>
      <c r="H107" s="11"/>
      <c r="I107" s="50"/>
      <c r="J107" s="27" t="s">
        <v>82</v>
      </c>
    </row>
    <row r="108" spans="1:15" ht="27.6" customHeight="1" x14ac:dyDescent="0.25">
      <c r="A108" s="104" t="s">
        <v>20</v>
      </c>
      <c r="B108" s="104"/>
      <c r="C108" s="104"/>
      <c r="D108" s="104"/>
      <c r="E108" s="104"/>
      <c r="F108" s="104"/>
      <c r="G108" s="104"/>
      <c r="H108" s="104"/>
      <c r="I108" s="104"/>
      <c r="J108" s="104"/>
    </row>
    <row r="109" spans="1:15" ht="231.75" customHeight="1" x14ac:dyDescent="0.25">
      <c r="A109" s="10" t="s">
        <v>154</v>
      </c>
      <c r="B109" s="27" t="s">
        <v>133</v>
      </c>
      <c r="C109" s="27" t="s">
        <v>62</v>
      </c>
      <c r="D109" s="61">
        <f t="shared" ref="D109:D110" si="12">E109+F109+G109</f>
        <v>5661613.7000000002</v>
      </c>
      <c r="E109" s="77">
        <v>4974362.1900000004</v>
      </c>
      <c r="F109" s="61">
        <v>687251.51</v>
      </c>
      <c r="G109" s="61">
        <v>0</v>
      </c>
      <c r="H109" s="41"/>
      <c r="I109" s="50"/>
      <c r="J109" s="27" t="s">
        <v>82</v>
      </c>
    </row>
    <row r="110" spans="1:15" ht="147" customHeight="1" x14ac:dyDescent="0.25">
      <c r="A110" s="47" t="s">
        <v>169</v>
      </c>
      <c r="B110" s="27" t="s">
        <v>133</v>
      </c>
      <c r="C110" s="27" t="s">
        <v>62</v>
      </c>
      <c r="D110" s="61">
        <f t="shared" si="12"/>
        <v>200000</v>
      </c>
      <c r="E110" s="77">
        <v>200000</v>
      </c>
      <c r="F110" s="61">
        <v>0</v>
      </c>
      <c r="G110" s="61">
        <v>0</v>
      </c>
      <c r="H110" s="41"/>
      <c r="I110" s="50"/>
      <c r="J110" s="27" t="s">
        <v>82</v>
      </c>
    </row>
    <row r="111" spans="1:15" ht="207.75" customHeight="1" x14ac:dyDescent="0.25">
      <c r="A111" s="117" t="s">
        <v>162</v>
      </c>
      <c r="B111" s="115" t="s">
        <v>133</v>
      </c>
      <c r="C111" s="37" t="s">
        <v>5</v>
      </c>
      <c r="D111" s="72">
        <f>E111+F111+G111+H111+I111</f>
        <v>2669999.91</v>
      </c>
      <c r="E111" s="76">
        <v>2669999.91</v>
      </c>
      <c r="F111" s="76">
        <v>0</v>
      </c>
      <c r="G111" s="76">
        <v>0</v>
      </c>
      <c r="H111" s="73"/>
      <c r="I111" s="74"/>
      <c r="J111" s="37" t="s">
        <v>82</v>
      </c>
    </row>
    <row r="112" spans="1:15" ht="184.5" customHeight="1" x14ac:dyDescent="0.25">
      <c r="A112" s="118"/>
      <c r="B112" s="116"/>
      <c r="C112" s="37" t="s">
        <v>62</v>
      </c>
      <c r="D112" s="72">
        <f>E112+F112+G112</f>
        <v>26969.69</v>
      </c>
      <c r="E112" s="76">
        <v>26969.69</v>
      </c>
      <c r="F112" s="76">
        <v>0</v>
      </c>
      <c r="G112" s="76">
        <v>0</v>
      </c>
      <c r="H112" s="73"/>
      <c r="I112" s="74"/>
      <c r="J112" s="37" t="s">
        <v>148</v>
      </c>
    </row>
    <row r="113" spans="1:22" ht="33.75" customHeight="1" x14ac:dyDescent="0.25">
      <c r="A113" s="78" t="s">
        <v>79</v>
      </c>
      <c r="B113" s="78"/>
      <c r="C113" s="33" t="s">
        <v>8</v>
      </c>
      <c r="D113" s="62">
        <f>D114+D115+D116</f>
        <v>1200072222.21</v>
      </c>
      <c r="E113" s="62">
        <f>E114+E115+E116</f>
        <v>369149748.79000002</v>
      </c>
      <c r="F113" s="62">
        <f t="shared" ref="F113" si="13">F114+F115+F116</f>
        <v>421160093.50999999</v>
      </c>
      <c r="G113" s="64">
        <f>G114+G115+G116</f>
        <v>409762379.90999997</v>
      </c>
      <c r="H113" s="19" t="e">
        <f>H114+H115+H116</f>
        <v>#REF!</v>
      </c>
      <c r="I113" s="51" t="e">
        <f>I114+I115+I116</f>
        <v>#REF!</v>
      </c>
      <c r="J113" s="98"/>
      <c r="L113" s="4"/>
    </row>
    <row r="114" spans="1:22" ht="32.25" customHeight="1" x14ac:dyDescent="0.25">
      <c r="A114" s="79"/>
      <c r="B114" s="79"/>
      <c r="C114" s="33" t="s">
        <v>62</v>
      </c>
      <c r="D114" s="62">
        <f>E114+F114+G114+H114+I114</f>
        <v>354466603.65999997</v>
      </c>
      <c r="E114" s="62">
        <f>E54+E55+E67+E109+E105+E112+E110</f>
        <v>119671790.14999999</v>
      </c>
      <c r="F114" s="62">
        <f t="shared" ref="F114:G114" si="14">F54+F55+F67+F109+F105+F112+F110</f>
        <v>131795658.51000001</v>
      </c>
      <c r="G114" s="62">
        <f t="shared" si="14"/>
        <v>102999155</v>
      </c>
      <c r="H114" s="19">
        <f>H54+H55+H57+H67+H70+H92+H103+H105+H95+H90+H66+H91</f>
        <v>0</v>
      </c>
      <c r="I114" s="51">
        <f>I54+I55+I57+I67+I70+I92+I103+I105+I95+I90+I66+I91+I112</f>
        <v>0</v>
      </c>
      <c r="J114" s="98"/>
      <c r="L114" s="4"/>
    </row>
    <row r="115" spans="1:22" ht="34.5" customHeight="1" x14ac:dyDescent="0.3">
      <c r="A115" s="79"/>
      <c r="B115" s="79"/>
      <c r="C115" s="33" t="s">
        <v>5</v>
      </c>
      <c r="D115" s="62">
        <f>E115+F115+G115</f>
        <v>715043456.90999997</v>
      </c>
      <c r="E115" s="62">
        <f>E58+E64+E62+E111</f>
        <v>206406430.91</v>
      </c>
      <c r="F115" s="62">
        <f t="shared" ref="F115:G115" si="15">F58+F64+F62+F111</f>
        <v>245757281</v>
      </c>
      <c r="G115" s="62">
        <f t="shared" si="15"/>
        <v>262879745</v>
      </c>
      <c r="H115" s="19" t="e">
        <f>#REF!+H64+H69+H88+H94+H104+H107+H60</f>
        <v>#REF!</v>
      </c>
      <c r="I115" s="51" t="e">
        <f>#REF!+I64+I69+I88+I94+I104+I107+I60+I111</f>
        <v>#REF!</v>
      </c>
      <c r="J115" s="98"/>
      <c r="L115" s="4"/>
      <c r="M115" s="71">
        <f>E115+F115+G115</f>
        <v>715043456.90999997</v>
      </c>
    </row>
    <row r="116" spans="1:22" ht="45.75" customHeight="1" x14ac:dyDescent="0.25">
      <c r="A116" s="80"/>
      <c r="B116" s="80"/>
      <c r="C116" s="33" t="s">
        <v>40</v>
      </c>
      <c r="D116" s="62">
        <f t="shared" ref="D116" si="16">E116+F116+G116+H116+I116</f>
        <v>130562161.64</v>
      </c>
      <c r="E116" s="62">
        <f>E65+E61+E60</f>
        <v>43071527.730000004</v>
      </c>
      <c r="F116" s="62">
        <f t="shared" ref="F116:G116" si="17">F65+F61+F60</f>
        <v>43607154</v>
      </c>
      <c r="G116" s="62">
        <f t="shared" si="17"/>
        <v>43883479.909999996</v>
      </c>
      <c r="H116" s="33">
        <f>H89+H65+H61</f>
        <v>0</v>
      </c>
      <c r="I116" s="51">
        <f>I89+I65+I61</f>
        <v>0</v>
      </c>
      <c r="J116" s="33"/>
      <c r="L116" s="4"/>
      <c r="M116" s="70">
        <f>M115-D115</f>
        <v>0</v>
      </c>
    </row>
    <row r="117" spans="1:22" ht="36" customHeight="1" x14ac:dyDescent="0.25">
      <c r="A117" s="82" t="s">
        <v>76</v>
      </c>
      <c r="B117" s="82"/>
      <c r="C117" s="82"/>
      <c r="D117" s="82"/>
      <c r="E117" s="82"/>
      <c r="F117" s="82"/>
      <c r="G117" s="82"/>
      <c r="H117" s="82"/>
      <c r="I117" s="82"/>
      <c r="J117" s="82"/>
    </row>
    <row r="118" spans="1:22" ht="30.75" customHeight="1" x14ac:dyDescent="0.25">
      <c r="A118" s="87" t="s">
        <v>21</v>
      </c>
      <c r="B118" s="87"/>
      <c r="C118" s="87"/>
      <c r="D118" s="87"/>
      <c r="E118" s="87"/>
      <c r="F118" s="87"/>
      <c r="G118" s="87"/>
      <c r="H118" s="87"/>
      <c r="I118" s="87"/>
      <c r="J118" s="87"/>
    </row>
    <row r="119" spans="1:22" ht="157.15" customHeight="1" x14ac:dyDescent="0.25">
      <c r="A119" s="8" t="s">
        <v>6</v>
      </c>
      <c r="B119" s="27" t="s">
        <v>133</v>
      </c>
      <c r="C119" s="27" t="s">
        <v>62</v>
      </c>
      <c r="D119" s="60">
        <f>E119+F119+G119</f>
        <v>123997582.86</v>
      </c>
      <c r="E119" s="61">
        <v>36760336.859999999</v>
      </c>
      <c r="F119" s="61">
        <v>44927729</v>
      </c>
      <c r="G119" s="61">
        <v>42309517</v>
      </c>
      <c r="H119" s="41"/>
      <c r="I119" s="27"/>
      <c r="J119" s="27" t="s">
        <v>82</v>
      </c>
      <c r="M119" s="93"/>
      <c r="N119" s="93"/>
      <c r="O119" s="93"/>
      <c r="P119" s="93"/>
    </row>
    <row r="120" spans="1:22" ht="36.6" hidden="1" customHeight="1" x14ac:dyDescent="0.25">
      <c r="A120" s="101"/>
      <c r="B120" s="102"/>
      <c r="C120" s="102"/>
      <c r="D120" s="102"/>
      <c r="E120" s="102"/>
      <c r="F120" s="102"/>
      <c r="G120" s="102"/>
      <c r="H120" s="102"/>
      <c r="I120" s="102"/>
      <c r="J120" s="103"/>
      <c r="M120" s="30"/>
      <c r="N120" s="30"/>
      <c r="O120" s="30"/>
      <c r="P120" s="30"/>
    </row>
    <row r="121" spans="1:22" ht="0.6" customHeight="1" x14ac:dyDescent="0.25">
      <c r="A121" s="8" t="s">
        <v>105</v>
      </c>
      <c r="B121" s="27" t="s">
        <v>133</v>
      </c>
      <c r="C121" s="27" t="s">
        <v>62</v>
      </c>
      <c r="D121" s="31">
        <f t="shared" ref="D121:D125" si="18">E121+F121+G121+H121+I121</f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 t="s">
        <v>82</v>
      </c>
      <c r="M121" s="30"/>
      <c r="N121" s="30"/>
      <c r="O121" s="30"/>
      <c r="P121" s="30"/>
    </row>
    <row r="122" spans="1:22" ht="84" hidden="1" customHeight="1" x14ac:dyDescent="0.25">
      <c r="A122" s="90" t="s">
        <v>126</v>
      </c>
      <c r="B122" s="27" t="s">
        <v>133</v>
      </c>
      <c r="C122" s="27" t="s">
        <v>40</v>
      </c>
      <c r="D122" s="31">
        <f t="shared" si="18"/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90" t="s">
        <v>82</v>
      </c>
      <c r="M122" s="30"/>
      <c r="N122" s="30"/>
      <c r="O122" s="30"/>
      <c r="P122" s="30"/>
    </row>
    <row r="123" spans="1:22" ht="73.150000000000006" hidden="1" customHeight="1" x14ac:dyDescent="0.25">
      <c r="A123" s="91"/>
      <c r="B123" s="27" t="s">
        <v>133</v>
      </c>
      <c r="C123" s="27" t="s">
        <v>5</v>
      </c>
      <c r="D123" s="31">
        <f t="shared" si="18"/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91"/>
      <c r="M123" s="30"/>
      <c r="N123" s="30"/>
      <c r="O123" s="30"/>
      <c r="P123" s="30"/>
    </row>
    <row r="124" spans="1:22" ht="129.6" customHeight="1" x14ac:dyDescent="0.25">
      <c r="A124" s="45" t="s">
        <v>27</v>
      </c>
      <c r="B124" s="27" t="s">
        <v>133</v>
      </c>
      <c r="C124" s="41" t="s">
        <v>62</v>
      </c>
      <c r="D124" s="65">
        <f>E124+F124+G124</f>
        <v>498597</v>
      </c>
      <c r="E124" s="61">
        <v>373397</v>
      </c>
      <c r="F124" s="61">
        <v>125200</v>
      </c>
      <c r="G124" s="76">
        <v>0</v>
      </c>
      <c r="H124" s="41"/>
      <c r="I124" s="27"/>
      <c r="J124" s="41" t="s">
        <v>82</v>
      </c>
      <c r="M124" s="100" t="s">
        <v>36</v>
      </c>
      <c r="N124" s="100"/>
      <c r="O124" s="100"/>
      <c r="P124" s="100"/>
    </row>
    <row r="125" spans="1:22" ht="121.9" hidden="1" customHeight="1" x14ac:dyDescent="0.25">
      <c r="A125" s="39" t="s">
        <v>109</v>
      </c>
      <c r="B125" s="27" t="s">
        <v>106</v>
      </c>
      <c r="C125" s="27" t="s">
        <v>62</v>
      </c>
      <c r="D125" s="31">
        <f t="shared" si="18"/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 t="s">
        <v>82</v>
      </c>
      <c r="M125" s="30" t="s">
        <v>108</v>
      </c>
      <c r="N125" s="30"/>
      <c r="O125" s="30"/>
      <c r="P125" s="30"/>
    </row>
    <row r="126" spans="1:22" ht="120" customHeight="1" x14ac:dyDescent="0.25">
      <c r="A126" s="67" t="s">
        <v>110</v>
      </c>
      <c r="B126" s="27" t="s">
        <v>133</v>
      </c>
      <c r="C126" s="41" t="s">
        <v>62</v>
      </c>
      <c r="D126" s="65">
        <f>E126+F126+G126</f>
        <v>4875808</v>
      </c>
      <c r="E126" s="61">
        <v>1510138</v>
      </c>
      <c r="F126" s="61">
        <v>1682835</v>
      </c>
      <c r="G126" s="61">
        <v>1682835</v>
      </c>
      <c r="H126" s="41"/>
      <c r="I126" s="50"/>
      <c r="J126" s="41" t="s">
        <v>82</v>
      </c>
      <c r="M126" s="30" t="s">
        <v>134</v>
      </c>
      <c r="N126" s="30"/>
      <c r="O126" s="30"/>
      <c r="P126" s="30"/>
    </row>
    <row r="127" spans="1:22" ht="114" hidden="1" customHeight="1" x14ac:dyDescent="0.25">
      <c r="A127" s="7" t="s">
        <v>27</v>
      </c>
      <c r="B127" s="27" t="s">
        <v>133</v>
      </c>
      <c r="C127" s="27" t="s">
        <v>62</v>
      </c>
      <c r="D127" s="38">
        <f>E127+F127+G127</f>
        <v>0</v>
      </c>
      <c r="E127" s="11"/>
      <c r="F127" s="11">
        <v>0</v>
      </c>
      <c r="G127" s="37">
        <v>0</v>
      </c>
      <c r="H127" s="27"/>
      <c r="I127" s="27"/>
      <c r="J127" s="27" t="s">
        <v>82</v>
      </c>
      <c r="M127" s="100" t="s">
        <v>36</v>
      </c>
      <c r="N127" s="100"/>
      <c r="O127" s="100"/>
      <c r="P127" s="100"/>
      <c r="Q127" s="3"/>
      <c r="R127" s="3"/>
      <c r="S127" s="3"/>
      <c r="T127" s="3"/>
      <c r="U127" s="3"/>
      <c r="V127" s="3"/>
    </row>
    <row r="128" spans="1:22" ht="31.15" customHeight="1" x14ac:dyDescent="0.25">
      <c r="A128" s="87" t="s">
        <v>163</v>
      </c>
      <c r="B128" s="87"/>
      <c r="C128" s="87"/>
      <c r="D128" s="87"/>
      <c r="E128" s="87"/>
      <c r="F128" s="87"/>
      <c r="G128" s="87"/>
      <c r="H128" s="87"/>
      <c r="I128" s="87"/>
      <c r="J128" s="87"/>
    </row>
    <row r="129" spans="1:15" ht="133.15" customHeight="1" x14ac:dyDescent="0.25">
      <c r="A129" s="41" t="s">
        <v>32</v>
      </c>
      <c r="B129" s="27" t="s">
        <v>133</v>
      </c>
      <c r="C129" s="41" t="s">
        <v>62</v>
      </c>
      <c r="D129" s="65">
        <f>E129+F129+G129</f>
        <v>202800</v>
      </c>
      <c r="E129" s="61">
        <v>100800</v>
      </c>
      <c r="F129" s="61">
        <v>102000</v>
      </c>
      <c r="G129" s="61">
        <v>0</v>
      </c>
      <c r="H129" s="42"/>
      <c r="I129" s="50"/>
      <c r="J129" s="41" t="s">
        <v>82</v>
      </c>
      <c r="K129" s="99"/>
      <c r="L129" s="99"/>
      <c r="M129" s="5" t="s">
        <v>167</v>
      </c>
      <c r="N129" s="5"/>
      <c r="O129" s="5"/>
    </row>
    <row r="130" spans="1:15" ht="40.5" customHeight="1" x14ac:dyDescent="0.25">
      <c r="A130" s="83" t="s">
        <v>22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5"/>
      <c r="L130" s="5"/>
    </row>
    <row r="131" spans="1:15" ht="133.5" customHeight="1" thickBot="1" x14ac:dyDescent="0.3">
      <c r="A131" s="115" t="s">
        <v>145</v>
      </c>
      <c r="B131" s="90" t="s">
        <v>133</v>
      </c>
      <c r="C131" s="57" t="s">
        <v>5</v>
      </c>
      <c r="D131" s="66">
        <f>E131+F131+G131</f>
        <v>1450000</v>
      </c>
      <c r="E131" s="75">
        <v>650000</v>
      </c>
      <c r="F131" s="75">
        <v>800000</v>
      </c>
      <c r="G131" s="75">
        <v>0</v>
      </c>
      <c r="H131" s="57">
        <v>0</v>
      </c>
      <c r="I131" s="57">
        <v>0</v>
      </c>
      <c r="J131" s="57" t="s">
        <v>72</v>
      </c>
      <c r="K131" s="59"/>
      <c r="L131" s="59"/>
      <c r="M131" s="5"/>
      <c r="N131" s="5"/>
      <c r="O131" s="5"/>
    </row>
    <row r="132" spans="1:15" ht="126" customHeight="1" thickTop="1" x14ac:dyDescent="0.25">
      <c r="A132" s="119"/>
      <c r="B132" s="119"/>
      <c r="C132" s="27" t="s">
        <v>62</v>
      </c>
      <c r="D132" s="65">
        <f>E132+F132+G132</f>
        <v>1450000</v>
      </c>
      <c r="E132" s="61">
        <v>650000</v>
      </c>
      <c r="F132" s="61">
        <v>800000</v>
      </c>
      <c r="G132" s="61">
        <v>0</v>
      </c>
      <c r="H132" s="41"/>
      <c r="I132" s="27"/>
      <c r="J132" s="27" t="s">
        <v>82</v>
      </c>
      <c r="K132" s="59"/>
      <c r="L132" s="59"/>
      <c r="M132" s="5"/>
      <c r="N132" s="5"/>
      <c r="O132" s="5"/>
    </row>
    <row r="133" spans="1:15" ht="113.45" customHeight="1" x14ac:dyDescent="0.25">
      <c r="A133" s="8" t="s">
        <v>10</v>
      </c>
      <c r="B133" s="27" t="s">
        <v>133</v>
      </c>
      <c r="C133" s="27" t="s">
        <v>5</v>
      </c>
      <c r="D133" s="65">
        <f>E133+F133+G133</f>
        <v>14925050.23</v>
      </c>
      <c r="E133" s="61">
        <v>3739136.28</v>
      </c>
      <c r="F133" s="61">
        <v>5483262.2999999998</v>
      </c>
      <c r="G133" s="61">
        <v>5702651.6500000004</v>
      </c>
      <c r="H133" s="41"/>
      <c r="I133" s="50"/>
      <c r="J133" s="27" t="s">
        <v>82</v>
      </c>
    </row>
    <row r="134" spans="1:15" ht="91.15" customHeight="1" x14ac:dyDescent="0.25">
      <c r="A134" s="8" t="s">
        <v>149</v>
      </c>
      <c r="B134" s="27" t="s">
        <v>133</v>
      </c>
      <c r="C134" s="27" t="s">
        <v>62</v>
      </c>
      <c r="D134" s="65">
        <f>E134+F134+G134</f>
        <v>841431.78</v>
      </c>
      <c r="E134" s="61">
        <v>414431.78</v>
      </c>
      <c r="F134" s="61">
        <v>427000</v>
      </c>
      <c r="G134" s="61">
        <v>0</v>
      </c>
      <c r="H134" s="41"/>
      <c r="I134" s="27"/>
      <c r="J134" s="27" t="s">
        <v>82</v>
      </c>
    </row>
    <row r="135" spans="1:15" ht="30" customHeight="1" x14ac:dyDescent="0.25">
      <c r="A135" s="84" t="s">
        <v>164</v>
      </c>
      <c r="B135" s="85"/>
      <c r="C135" s="85"/>
      <c r="D135" s="85"/>
      <c r="E135" s="85"/>
      <c r="F135" s="85"/>
      <c r="G135" s="85"/>
      <c r="H135" s="85"/>
      <c r="I135" s="85"/>
      <c r="J135" s="86"/>
    </row>
    <row r="136" spans="1:15" ht="123" customHeight="1" x14ac:dyDescent="0.25">
      <c r="A136" s="8" t="s">
        <v>166</v>
      </c>
      <c r="B136" s="27" t="s">
        <v>133</v>
      </c>
      <c r="C136" s="27" t="s">
        <v>62</v>
      </c>
      <c r="D136" s="65">
        <f>E136+F136+G136</f>
        <v>170000</v>
      </c>
      <c r="E136" s="61">
        <v>170000</v>
      </c>
      <c r="F136" s="61">
        <v>0</v>
      </c>
      <c r="G136" s="61">
        <v>0</v>
      </c>
      <c r="H136" s="41"/>
      <c r="I136" s="50"/>
      <c r="J136" s="27" t="s">
        <v>82</v>
      </c>
      <c r="M136" s="96" t="s">
        <v>155</v>
      </c>
      <c r="N136" s="96"/>
      <c r="O136" s="96"/>
    </row>
    <row r="137" spans="1:15" ht="24" customHeight="1" x14ac:dyDescent="0.25">
      <c r="A137" s="87" t="s">
        <v>25</v>
      </c>
      <c r="B137" s="87"/>
      <c r="C137" s="87"/>
      <c r="D137" s="87"/>
      <c r="E137" s="87"/>
      <c r="F137" s="87"/>
      <c r="G137" s="87"/>
      <c r="H137" s="87"/>
      <c r="I137" s="87"/>
      <c r="J137" s="87"/>
      <c r="M137" s="32"/>
      <c r="N137" s="32"/>
      <c r="O137" s="32"/>
    </row>
    <row r="138" spans="1:15" ht="140.25" customHeight="1" x14ac:dyDescent="0.25">
      <c r="A138" s="8" t="s">
        <v>25</v>
      </c>
      <c r="B138" s="27" t="s">
        <v>44</v>
      </c>
      <c r="C138" s="27" t="s">
        <v>62</v>
      </c>
      <c r="D138" s="65">
        <f>E138+F138+G138</f>
        <v>10000</v>
      </c>
      <c r="E138" s="11">
        <v>10000</v>
      </c>
      <c r="F138" s="11">
        <v>0</v>
      </c>
      <c r="G138" s="11">
        <v>0</v>
      </c>
      <c r="H138" s="42">
        <v>8</v>
      </c>
      <c r="I138" s="41">
        <v>139.80600000000001</v>
      </c>
      <c r="J138" s="27" t="s">
        <v>82</v>
      </c>
      <c r="M138" s="32"/>
      <c r="N138" s="32"/>
      <c r="O138" s="32"/>
    </row>
    <row r="139" spans="1:15" ht="70.900000000000006" customHeight="1" x14ac:dyDescent="0.25">
      <c r="A139" s="97" t="s">
        <v>80</v>
      </c>
      <c r="B139" s="98"/>
      <c r="C139" s="33" t="s">
        <v>8</v>
      </c>
      <c r="D139" s="62">
        <f>D140+D142+D141</f>
        <v>148421269.87</v>
      </c>
      <c r="E139" s="62">
        <f>E140+E142+E141</f>
        <v>44378239.920000002</v>
      </c>
      <c r="F139" s="62">
        <f t="shared" ref="F139:I139" si="19">F140+F142+F141</f>
        <v>54348026.299999997</v>
      </c>
      <c r="G139" s="62">
        <f t="shared" si="19"/>
        <v>49695003.649999999</v>
      </c>
      <c r="H139" s="19" t="e">
        <f t="shared" si="19"/>
        <v>#REF!</v>
      </c>
      <c r="I139" s="51" t="e">
        <f t="shared" si="19"/>
        <v>#REF!</v>
      </c>
      <c r="J139" s="81"/>
      <c r="M139" s="28"/>
      <c r="N139" s="28"/>
      <c r="O139" s="28"/>
    </row>
    <row r="140" spans="1:15" ht="29.25" customHeight="1" x14ac:dyDescent="0.25">
      <c r="A140" s="97"/>
      <c r="B140" s="98"/>
      <c r="C140" s="33" t="s">
        <v>62</v>
      </c>
      <c r="D140" s="62">
        <f>E140+F140+G140</f>
        <v>132046219.64</v>
      </c>
      <c r="E140" s="62">
        <f>E119+E126+E124+E129+E134+E136+E132+E138</f>
        <v>39989103.640000001</v>
      </c>
      <c r="F140" s="62">
        <f t="shared" ref="F140:G140" si="20">F119+F126+F124+F129+F134+F136+F132+F138</f>
        <v>48064764</v>
      </c>
      <c r="G140" s="62">
        <f t="shared" si="20"/>
        <v>43992352</v>
      </c>
      <c r="H140" s="19" t="e">
        <f>H119+H134+H136+H127+H129+#REF!+#REF!+H121+#REF!+H125+H126</f>
        <v>#REF!</v>
      </c>
      <c r="I140" s="51" t="e">
        <f>I119+I134+I136+I127+I129+#REF!+#REF!+I121+#REF!+I125+I126</f>
        <v>#REF!</v>
      </c>
      <c r="J140" s="81"/>
    </row>
    <row r="141" spans="1:15" ht="29.25" customHeight="1" x14ac:dyDescent="0.25">
      <c r="A141" s="97"/>
      <c r="B141" s="98"/>
      <c r="C141" s="33" t="s">
        <v>40</v>
      </c>
      <c r="D141" s="62">
        <f t="shared" ref="D141:D142" si="21">E141+F141+G141</f>
        <v>0</v>
      </c>
      <c r="E141" s="62">
        <f>E122</f>
        <v>0</v>
      </c>
      <c r="F141" s="62">
        <f>F122</f>
        <v>0</v>
      </c>
      <c r="G141" s="62">
        <f>G122</f>
        <v>0</v>
      </c>
      <c r="H141" s="19">
        <f>H122</f>
        <v>0</v>
      </c>
      <c r="I141" s="19">
        <f>I122</f>
        <v>0</v>
      </c>
      <c r="J141" s="81"/>
    </row>
    <row r="142" spans="1:15" ht="42.75" customHeight="1" x14ac:dyDescent="0.25">
      <c r="A142" s="97"/>
      <c r="B142" s="98"/>
      <c r="C142" s="33" t="s">
        <v>5</v>
      </c>
      <c r="D142" s="62">
        <f t="shared" si="21"/>
        <v>16375050.229999999</v>
      </c>
      <c r="E142" s="62">
        <f>E133+E131</f>
        <v>4389136.2799999993</v>
      </c>
      <c r="F142" s="62">
        <f t="shared" ref="F142:G142" si="22">F133+F131</f>
        <v>6283262.2999999998</v>
      </c>
      <c r="G142" s="62">
        <f t="shared" si="22"/>
        <v>5702651.6500000004</v>
      </c>
      <c r="H142" s="19" t="e">
        <f>#REF!+H133</f>
        <v>#REF!</v>
      </c>
      <c r="I142" s="19" t="e">
        <f>#REF!+I133</f>
        <v>#REF!</v>
      </c>
      <c r="J142" s="81"/>
      <c r="K142" s="93"/>
      <c r="L142" s="93"/>
    </row>
    <row r="143" spans="1:15" ht="34.15" customHeight="1" x14ac:dyDescent="0.25">
      <c r="A143" s="82" t="s">
        <v>160</v>
      </c>
      <c r="B143" s="82"/>
      <c r="C143" s="82"/>
      <c r="D143" s="82"/>
      <c r="E143" s="82"/>
      <c r="F143" s="82"/>
      <c r="G143" s="82"/>
      <c r="H143" s="82"/>
      <c r="I143" s="82"/>
      <c r="J143" s="82"/>
    </row>
    <row r="144" spans="1:15" ht="36" customHeight="1" x14ac:dyDescent="0.25">
      <c r="A144" s="87" t="s">
        <v>23</v>
      </c>
      <c r="B144" s="87"/>
      <c r="C144" s="87"/>
      <c r="D144" s="87"/>
      <c r="E144" s="87"/>
      <c r="F144" s="87"/>
      <c r="G144" s="87"/>
      <c r="H144" s="87"/>
      <c r="I144" s="87"/>
      <c r="J144" s="87"/>
    </row>
    <row r="145" spans="1:17" ht="0.6" customHeight="1" x14ac:dyDescent="0.25">
      <c r="A145" s="8" t="s">
        <v>28</v>
      </c>
      <c r="B145" s="27" t="s">
        <v>133</v>
      </c>
      <c r="C145" s="27" t="s">
        <v>62</v>
      </c>
      <c r="D145" s="31">
        <f>E145+F145+G145+H145+I145</f>
        <v>0</v>
      </c>
      <c r="E145" s="11">
        <v>0</v>
      </c>
      <c r="F145" s="11">
        <v>0</v>
      </c>
      <c r="G145" s="42">
        <v>0</v>
      </c>
      <c r="H145" s="42"/>
      <c r="I145" s="50"/>
      <c r="J145" s="27" t="s">
        <v>82</v>
      </c>
      <c r="M145" s="5" t="s">
        <v>121</v>
      </c>
      <c r="N145" s="5"/>
      <c r="O145" s="5"/>
      <c r="P145" s="5"/>
    </row>
    <row r="146" spans="1:17" ht="121.5" customHeight="1" x14ac:dyDescent="0.25">
      <c r="A146" s="88" t="s">
        <v>28</v>
      </c>
      <c r="B146" s="89" t="s">
        <v>133</v>
      </c>
      <c r="C146" s="33" t="s">
        <v>8</v>
      </c>
      <c r="D146" s="62">
        <f>D147+D148</f>
        <v>73530</v>
      </c>
      <c r="E146" s="62">
        <f t="shared" ref="E146:I146" si="23">E147+E148</f>
        <v>73530</v>
      </c>
      <c r="F146" s="62">
        <f t="shared" si="23"/>
        <v>0</v>
      </c>
      <c r="G146" s="62">
        <f t="shared" si="23"/>
        <v>0</v>
      </c>
      <c r="H146" s="19">
        <f t="shared" si="23"/>
        <v>0</v>
      </c>
      <c r="I146" s="51">
        <f t="shared" si="23"/>
        <v>0</v>
      </c>
      <c r="J146" s="89" t="s">
        <v>82</v>
      </c>
    </row>
    <row r="147" spans="1:17" ht="72.599999999999994" customHeight="1" x14ac:dyDescent="0.25">
      <c r="A147" s="88"/>
      <c r="B147" s="89"/>
      <c r="C147" s="31" t="s">
        <v>62</v>
      </c>
      <c r="D147" s="60">
        <f>E147+F147+G147</f>
        <v>73530</v>
      </c>
      <c r="E147" s="60">
        <v>73530</v>
      </c>
      <c r="F147" s="60">
        <f t="shared" ref="F147:I147" si="24">F145</f>
        <v>0</v>
      </c>
      <c r="G147" s="60">
        <f t="shared" si="24"/>
        <v>0</v>
      </c>
      <c r="H147" s="19">
        <f t="shared" si="24"/>
        <v>0</v>
      </c>
      <c r="I147" s="51">
        <f t="shared" si="24"/>
        <v>0</v>
      </c>
      <c r="J147" s="89"/>
    </row>
    <row r="148" spans="1:17" ht="30" hidden="1" customHeight="1" x14ac:dyDescent="0.25">
      <c r="A148" s="88"/>
      <c r="B148" s="89"/>
      <c r="C148" s="33" t="s">
        <v>5</v>
      </c>
      <c r="D148" s="33">
        <f>E148+F148+G148+H148+I148</f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89"/>
    </row>
    <row r="149" spans="1:17" ht="31.15" customHeight="1" x14ac:dyDescent="0.25">
      <c r="A149" s="82" t="s">
        <v>168</v>
      </c>
      <c r="B149" s="82"/>
      <c r="C149" s="82"/>
      <c r="D149" s="82"/>
      <c r="E149" s="82"/>
      <c r="F149" s="82"/>
      <c r="G149" s="82"/>
      <c r="H149" s="82"/>
      <c r="I149" s="82"/>
      <c r="J149" s="82"/>
    </row>
    <row r="150" spans="1:17" ht="126.6" customHeight="1" x14ac:dyDescent="0.25">
      <c r="A150" s="8" t="s">
        <v>11</v>
      </c>
      <c r="B150" s="27" t="s">
        <v>133</v>
      </c>
      <c r="C150" s="27" t="s">
        <v>62</v>
      </c>
      <c r="D150" s="60">
        <f>E150+F150+G150</f>
        <v>16877608.75</v>
      </c>
      <c r="E150" s="61">
        <v>5454928.75</v>
      </c>
      <c r="F150" s="61">
        <v>5721340</v>
      </c>
      <c r="G150" s="61">
        <v>5701340</v>
      </c>
      <c r="H150" s="41"/>
      <c r="I150" s="50"/>
      <c r="J150" s="8" t="s">
        <v>73</v>
      </c>
      <c r="M150" s="92"/>
      <c r="N150" s="92"/>
      <c r="O150" s="92"/>
    </row>
    <row r="151" spans="1:17" ht="112.9" customHeight="1" x14ac:dyDescent="0.25">
      <c r="A151" s="8" t="s">
        <v>161</v>
      </c>
      <c r="B151" s="27" t="s">
        <v>133</v>
      </c>
      <c r="C151" s="27" t="s">
        <v>62</v>
      </c>
      <c r="D151" s="60">
        <f>E151+F151+G151</f>
        <v>51534748</v>
      </c>
      <c r="E151" s="61">
        <v>16441628</v>
      </c>
      <c r="F151" s="61">
        <v>17646060</v>
      </c>
      <c r="G151" s="61">
        <v>17447060</v>
      </c>
      <c r="H151" s="41"/>
      <c r="I151" s="27"/>
      <c r="J151" s="27" t="s">
        <v>84</v>
      </c>
      <c r="M151" s="5">
        <v>-1</v>
      </c>
      <c r="N151" s="5"/>
      <c r="O151" s="5"/>
      <c r="P151" s="5"/>
    </row>
    <row r="152" spans="1:17" ht="75.599999999999994" hidden="1" customHeight="1" x14ac:dyDescent="0.25">
      <c r="A152" s="36" t="s">
        <v>83</v>
      </c>
      <c r="B152" s="27"/>
      <c r="C152" s="27" t="s">
        <v>62</v>
      </c>
      <c r="D152" s="60">
        <f t="shared" ref="D152:D154" si="25">E152+F152+G152</f>
        <v>0</v>
      </c>
      <c r="E152" s="61">
        <v>0</v>
      </c>
      <c r="F152" s="61">
        <v>0</v>
      </c>
      <c r="G152" s="61">
        <v>0</v>
      </c>
      <c r="H152" s="42"/>
      <c r="I152" s="27"/>
      <c r="J152" s="27" t="s">
        <v>84</v>
      </c>
      <c r="M152" s="5"/>
      <c r="N152" s="5"/>
      <c r="O152" s="5"/>
      <c r="P152" s="5"/>
    </row>
    <row r="153" spans="1:17" ht="101.25" customHeight="1" x14ac:dyDescent="0.25">
      <c r="A153" s="8" t="s">
        <v>29</v>
      </c>
      <c r="B153" s="27" t="s">
        <v>133</v>
      </c>
      <c r="C153" s="27" t="s">
        <v>62</v>
      </c>
      <c r="D153" s="60">
        <f t="shared" si="25"/>
        <v>139991</v>
      </c>
      <c r="E153" s="61">
        <v>139991</v>
      </c>
      <c r="F153" s="61">
        <v>0</v>
      </c>
      <c r="G153" s="61">
        <v>0</v>
      </c>
      <c r="H153" s="42"/>
      <c r="I153" s="50"/>
      <c r="J153" s="27" t="s">
        <v>147</v>
      </c>
      <c r="M153" s="93" t="s">
        <v>128</v>
      </c>
      <c r="N153" s="93"/>
      <c r="O153" s="93"/>
      <c r="P153" s="93"/>
      <c r="Q153" s="3"/>
    </row>
    <row r="154" spans="1:17" ht="132" customHeight="1" x14ac:dyDescent="0.25">
      <c r="A154" s="8" t="s">
        <v>165</v>
      </c>
      <c r="B154" s="27" t="s">
        <v>133</v>
      </c>
      <c r="C154" s="27" t="s">
        <v>62</v>
      </c>
      <c r="D154" s="60">
        <f t="shared" si="25"/>
        <v>93600</v>
      </c>
      <c r="E154" s="61">
        <v>30000</v>
      </c>
      <c r="F154" s="61">
        <v>31800</v>
      </c>
      <c r="G154" s="61">
        <v>31800</v>
      </c>
      <c r="H154" s="11"/>
      <c r="I154" s="50"/>
      <c r="J154" s="8" t="s">
        <v>146</v>
      </c>
      <c r="M154" s="30"/>
      <c r="N154" s="30"/>
      <c r="O154" s="30"/>
      <c r="P154" s="30"/>
      <c r="Q154" s="3"/>
    </row>
    <row r="155" spans="1:17" ht="220.15" customHeight="1" x14ac:dyDescent="0.25">
      <c r="A155" s="8" t="s">
        <v>12</v>
      </c>
      <c r="B155" s="27" t="s">
        <v>133</v>
      </c>
      <c r="C155" s="27" t="s">
        <v>5</v>
      </c>
      <c r="D155" s="60">
        <f t="shared" ref="D155" si="26">E155+F155+G155+H155+I155</f>
        <v>7200750</v>
      </c>
      <c r="E155" s="61">
        <v>2287590</v>
      </c>
      <c r="F155" s="61">
        <v>2339705</v>
      </c>
      <c r="G155" s="61">
        <v>2573455</v>
      </c>
      <c r="H155" s="41"/>
      <c r="I155" s="27"/>
      <c r="J155" s="27" t="s">
        <v>82</v>
      </c>
    </row>
    <row r="156" spans="1:17" ht="48.75" customHeight="1" x14ac:dyDescent="0.25">
      <c r="A156" s="94" t="s">
        <v>13</v>
      </c>
      <c r="B156" s="95" t="s">
        <v>133</v>
      </c>
      <c r="C156" s="29" t="s">
        <v>8</v>
      </c>
      <c r="D156" s="68">
        <f>D157+D158</f>
        <v>75846697.75</v>
      </c>
      <c r="E156" s="68">
        <f t="shared" ref="E156:I156" si="27">E157+E158</f>
        <v>24354137.75</v>
      </c>
      <c r="F156" s="68">
        <f>F157+F158</f>
        <v>25738905</v>
      </c>
      <c r="G156" s="68">
        <f t="shared" si="27"/>
        <v>25753655</v>
      </c>
      <c r="H156" s="29">
        <f t="shared" si="27"/>
        <v>0</v>
      </c>
      <c r="I156" s="29">
        <f t="shared" si="27"/>
        <v>0</v>
      </c>
      <c r="J156" s="81"/>
    </row>
    <row r="157" spans="1:17" ht="39" customHeight="1" x14ac:dyDescent="0.25">
      <c r="A157" s="94"/>
      <c r="B157" s="95"/>
      <c r="C157" s="29" t="s">
        <v>62</v>
      </c>
      <c r="D157" s="68">
        <f>E157+F157+G157</f>
        <v>68645947.75</v>
      </c>
      <c r="E157" s="68">
        <f>E150+E151+E153+E152+E154</f>
        <v>22066547.75</v>
      </c>
      <c r="F157" s="68">
        <f>F150+F151+F153+F152+F154</f>
        <v>23399200</v>
      </c>
      <c r="G157" s="68">
        <f>G150+G151+G153+G152+G154</f>
        <v>23180200</v>
      </c>
      <c r="H157" s="18">
        <f>H150+H151+H153+H152+H154</f>
        <v>0</v>
      </c>
      <c r="I157" s="18">
        <f>I150+I151+I153+I152+I154</f>
        <v>0</v>
      </c>
      <c r="J157" s="81"/>
    </row>
    <row r="158" spans="1:17" ht="34.5" customHeight="1" x14ac:dyDescent="0.25">
      <c r="A158" s="94"/>
      <c r="B158" s="95"/>
      <c r="C158" s="29" t="s">
        <v>5</v>
      </c>
      <c r="D158" s="68">
        <f>E158+F158+G158</f>
        <v>7200750</v>
      </c>
      <c r="E158" s="68">
        <f>E155</f>
        <v>2287590</v>
      </c>
      <c r="F158" s="68">
        <f>F155</f>
        <v>2339705</v>
      </c>
      <c r="G158" s="68">
        <f>G155</f>
        <v>2573455</v>
      </c>
      <c r="H158" s="18">
        <f>H155</f>
        <v>0</v>
      </c>
      <c r="I158" s="54">
        <f>I155</f>
        <v>0</v>
      </c>
      <c r="J158" s="81"/>
      <c r="K158" s="93"/>
      <c r="L158" s="93"/>
    </row>
    <row r="159" spans="1:17" ht="40.5" customHeight="1" x14ac:dyDescent="0.25">
      <c r="A159" s="78" t="s">
        <v>14</v>
      </c>
      <c r="B159" s="78" t="s">
        <v>133</v>
      </c>
      <c r="C159" s="33" t="s">
        <v>8</v>
      </c>
      <c r="D159" s="62">
        <f>D160+D161+D162</f>
        <v>1827484514.9200001</v>
      </c>
      <c r="E159" s="62">
        <f>E160+E161+E162</f>
        <v>568171508.54999995</v>
      </c>
      <c r="F159" s="62">
        <f t="shared" ref="F159" si="28">F160+F161+F162</f>
        <v>644563975.80999994</v>
      </c>
      <c r="G159" s="62">
        <f>G160+G161+G162</f>
        <v>614749030.55999994</v>
      </c>
      <c r="H159" s="19" t="e">
        <f>H160+H161+H162</f>
        <v>#REF!</v>
      </c>
      <c r="I159" s="51" t="e">
        <f>I160+I161+I162</f>
        <v>#REF!</v>
      </c>
      <c r="J159" s="81"/>
    </row>
    <row r="160" spans="1:17" ht="37.5" customHeight="1" x14ac:dyDescent="0.25">
      <c r="A160" s="79"/>
      <c r="B160" s="79"/>
      <c r="C160" s="33" t="s">
        <v>62</v>
      </c>
      <c r="D160" s="62">
        <f>E160+F160+G160</f>
        <v>741109382.13999999</v>
      </c>
      <c r="E160" s="62">
        <f>E50+E114+E140+E147+E157</f>
        <v>246867832.63</v>
      </c>
      <c r="F160" s="62">
        <f>F50+F114+F140+F147+F157</f>
        <v>273252329.50999999</v>
      </c>
      <c r="G160" s="62">
        <f>G50+G114+G140+G147+G157</f>
        <v>220989220</v>
      </c>
      <c r="H160" s="19" t="e">
        <f>H50+H114+H140+H147+H157</f>
        <v>#REF!</v>
      </c>
      <c r="I160" s="51" t="e">
        <f>I50+I114+I140+I147+I157</f>
        <v>#REF!</v>
      </c>
      <c r="J160" s="81"/>
    </row>
    <row r="161" spans="1:10" ht="35.25" customHeight="1" x14ac:dyDescent="0.25">
      <c r="A161" s="79"/>
      <c r="B161" s="79"/>
      <c r="C161" s="33" t="s">
        <v>5</v>
      </c>
      <c r="D161" s="62">
        <f>E161+F161+G161</f>
        <v>955812971.13999999</v>
      </c>
      <c r="E161" s="62">
        <f>E51+E115+E142+E148+E158</f>
        <v>278232148.18999994</v>
      </c>
      <c r="F161" s="62">
        <f>F51+F115+F142+F148+F158</f>
        <v>327704492.30000001</v>
      </c>
      <c r="G161" s="62">
        <f>G51+G115+G142+G148+G158</f>
        <v>349876330.64999998</v>
      </c>
      <c r="H161" s="19" t="e">
        <f>H51+H115+H142+H148+H158</f>
        <v>#REF!</v>
      </c>
      <c r="I161" s="51" t="e">
        <f>I51+I115+I142+I148+I158</f>
        <v>#REF!</v>
      </c>
      <c r="J161" s="81"/>
    </row>
    <row r="162" spans="1:10" ht="33" customHeight="1" x14ac:dyDescent="0.25">
      <c r="A162" s="80"/>
      <c r="B162" s="80"/>
      <c r="C162" s="20" t="s">
        <v>40</v>
      </c>
      <c r="D162" s="62">
        <f t="shared" ref="D162" si="29">E162+F162+G162+H162+I162</f>
        <v>130562161.64</v>
      </c>
      <c r="E162" s="69">
        <f>E141+E116</f>
        <v>43071527.730000004</v>
      </c>
      <c r="F162" s="69">
        <f>F141+F116</f>
        <v>43607154</v>
      </c>
      <c r="G162" s="69">
        <f>G141+G116</f>
        <v>43883479.909999996</v>
      </c>
      <c r="H162" s="21">
        <f>H141+H116</f>
        <v>0</v>
      </c>
      <c r="I162" s="55">
        <f>I141+I116</f>
        <v>0</v>
      </c>
      <c r="J162" s="17"/>
    </row>
  </sheetData>
  <mergeCells count="99">
    <mergeCell ref="B111:B112"/>
    <mergeCell ref="A111:A112"/>
    <mergeCell ref="A131:A132"/>
    <mergeCell ref="B131:B132"/>
    <mergeCell ref="H6:L6"/>
    <mergeCell ref="A10:A11"/>
    <mergeCell ref="B10:B11"/>
    <mergeCell ref="C10:C11"/>
    <mergeCell ref="D10:D11"/>
    <mergeCell ref="E10:I10"/>
    <mergeCell ref="J10:J11"/>
    <mergeCell ref="A12:J12"/>
    <mergeCell ref="A13:J13"/>
    <mergeCell ref="K15:L15"/>
    <mergeCell ref="K39:L39"/>
    <mergeCell ref="K42:L42"/>
    <mergeCell ref="A68:J68"/>
    <mergeCell ref="K54:L54"/>
    <mergeCell ref="C95:C102"/>
    <mergeCell ref="E3:J3"/>
    <mergeCell ref="H4:L4"/>
    <mergeCell ref="H5:L5"/>
    <mergeCell ref="H7:K7"/>
    <mergeCell ref="A8:J8"/>
    <mergeCell ref="A45:J45"/>
    <mergeCell ref="J95:J102"/>
    <mergeCell ref="M15:O15"/>
    <mergeCell ref="K16:L16"/>
    <mergeCell ref="M16:P16"/>
    <mergeCell ref="A35:J35"/>
    <mergeCell ref="M36:O36"/>
    <mergeCell ref="M42:O42"/>
    <mergeCell ref="A18:J18"/>
    <mergeCell ref="M19:O19"/>
    <mergeCell ref="A20:J20"/>
    <mergeCell ref="M22:O22"/>
    <mergeCell ref="K34:L34"/>
    <mergeCell ref="M34:O34"/>
    <mergeCell ref="M46:O46"/>
    <mergeCell ref="A49:A51"/>
    <mergeCell ref="J49:J51"/>
    <mergeCell ref="A52:J52"/>
    <mergeCell ref="A53:J53"/>
    <mergeCell ref="A47:J47"/>
    <mergeCell ref="A106:J106"/>
    <mergeCell ref="A108:J108"/>
    <mergeCell ref="A93:J93"/>
    <mergeCell ref="B95:B102"/>
    <mergeCell ref="M54:O54"/>
    <mergeCell ref="K55:L55"/>
    <mergeCell ref="M55:P55"/>
    <mergeCell ref="A63:J63"/>
    <mergeCell ref="M67:O67"/>
    <mergeCell ref="A59:J59"/>
    <mergeCell ref="M69:P69"/>
    <mergeCell ref="J70:J87"/>
    <mergeCell ref="M70:O70"/>
    <mergeCell ref="M90:N90"/>
    <mergeCell ref="K92:L92"/>
    <mergeCell ref="M92:P92"/>
    <mergeCell ref="M119:P119"/>
    <mergeCell ref="A122:A123"/>
    <mergeCell ref="J122:J123"/>
    <mergeCell ref="M127:P127"/>
    <mergeCell ref="A128:J128"/>
    <mergeCell ref="A120:J120"/>
    <mergeCell ref="A113:A116"/>
    <mergeCell ref="B113:B116"/>
    <mergeCell ref="J113:J115"/>
    <mergeCell ref="A117:J117"/>
    <mergeCell ref="A118:J118"/>
    <mergeCell ref="J103:J104"/>
    <mergeCell ref="M150:O150"/>
    <mergeCell ref="M153:P153"/>
    <mergeCell ref="A156:A158"/>
    <mergeCell ref="B156:B158"/>
    <mergeCell ref="J156:J158"/>
    <mergeCell ref="K158:L158"/>
    <mergeCell ref="M136:O136"/>
    <mergeCell ref="A139:A142"/>
    <mergeCell ref="B139:B142"/>
    <mergeCell ref="J139:J142"/>
    <mergeCell ref="K142:L142"/>
    <mergeCell ref="K129:L129"/>
    <mergeCell ref="M103:O103"/>
    <mergeCell ref="M124:P124"/>
    <mergeCell ref="A103:A104"/>
    <mergeCell ref="A159:A162"/>
    <mergeCell ref="B159:B162"/>
    <mergeCell ref="J159:J161"/>
    <mergeCell ref="A149:J149"/>
    <mergeCell ref="A130:J130"/>
    <mergeCell ref="A135:J135"/>
    <mergeCell ref="A143:J143"/>
    <mergeCell ref="A144:J144"/>
    <mergeCell ref="A146:A148"/>
    <mergeCell ref="B146:B148"/>
    <mergeCell ref="J146:J148"/>
    <mergeCell ref="A137:J137"/>
  </mergeCells>
  <pageMargins left="0.39370078740157483" right="0.39370078740157483" top="0.78740157480314965" bottom="0.39370078740157483" header="0.31496062992125984" footer="0.31496062992125984"/>
  <pageSetup paperSize="9" scale="6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ресурсное №1   2025-2027</vt:lpstr>
      <vt:lpstr>'ресурсное №1  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2025-12-26T06:41:21Z</cp:lastPrinted>
  <dcterms:created xsi:type="dcterms:W3CDTF">2016-03-20T11:38:56Z</dcterms:created>
  <dcterms:modified xsi:type="dcterms:W3CDTF">2026-01-13T05:47:22Z</dcterms:modified>
</cp:coreProperties>
</file>